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8379F1EB-B387-49FB-9F0E-EEE4B386144C}" xr6:coauthVersionLast="45" xr6:coauthVersionMax="45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MONTHENTRY" sheetId="8" state="hidden" r:id="rId1"/>
    <sheet name="Sum &amp; FG" sheetId="4" r:id="rId2"/>
    <sheet name="SG Details" sheetId="1" r:id="rId3"/>
    <sheet name="LGC Details" sheetId="2" r:id="rId4"/>
    <sheet name="Sum Sum" sheetId="15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Details'!$A$1:$T$53</definedName>
    <definedName name="_xlnm.Print_Titles" localSheetId="3">'LGC Details'!$1:$7</definedName>
  </definedNames>
  <calcPr calcId="181029"/>
</workbook>
</file>

<file path=xl/calcChain.xml><?xml version="1.0" encoding="utf-8"?>
<calcChain xmlns="http://schemas.openxmlformats.org/spreadsheetml/2006/main">
  <c r="Y413" i="2" l="1"/>
  <c r="S45" i="1"/>
  <c r="M46" i="1"/>
  <c r="F241" i="2" l="1"/>
  <c r="F240" i="2"/>
  <c r="F239" i="2"/>
  <c r="F238" i="2"/>
  <c r="F237" i="2"/>
  <c r="F236" i="2"/>
  <c r="F235" i="2"/>
  <c r="F234" i="2"/>
  <c r="F233" i="2"/>
  <c r="F232" i="2"/>
  <c r="F231" i="2"/>
  <c r="F230" i="2"/>
  <c r="F229" i="2"/>
  <c r="E17" i="15"/>
  <c r="K17" i="15" s="1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6" i="15"/>
  <c r="K15" i="15"/>
  <c r="K14" i="15"/>
  <c r="K13" i="15"/>
  <c r="K12" i="15"/>
  <c r="K11" i="15"/>
  <c r="K10" i="15"/>
  <c r="K9" i="15"/>
  <c r="K8" i="15"/>
  <c r="K7" i="15"/>
  <c r="K44" i="15" l="1"/>
  <c r="E44" i="15"/>
  <c r="G17" i="4" l="1"/>
  <c r="X27" i="2" l="1"/>
  <c r="Y27" i="2"/>
  <c r="W27" i="2"/>
  <c r="V27" i="2"/>
  <c r="U27" i="2"/>
  <c r="T27" i="2"/>
  <c r="R27" i="2"/>
  <c r="J261" i="2"/>
  <c r="J242" i="2"/>
  <c r="Y251" i="2" l="1"/>
  <c r="Y247" i="2"/>
  <c r="Y243" i="2"/>
  <c r="Y239" i="2"/>
  <c r="Y235" i="2"/>
  <c r="Y231" i="2"/>
  <c r="Y227" i="2"/>
  <c r="X412" i="2"/>
  <c r="W412" i="2"/>
  <c r="V412" i="2"/>
  <c r="U412" i="2"/>
  <c r="T412" i="2"/>
  <c r="S412" i="2"/>
  <c r="V405" i="2"/>
  <c r="U405" i="2"/>
  <c r="T405" i="2"/>
  <c r="S405" i="2"/>
  <c r="X390" i="2"/>
  <c r="W390" i="2"/>
  <c r="V390" i="2"/>
  <c r="U390" i="2"/>
  <c r="T390" i="2"/>
  <c r="S390" i="2"/>
  <c r="X372" i="2"/>
  <c r="W372" i="2"/>
  <c r="V372" i="2"/>
  <c r="U372" i="2"/>
  <c r="T372" i="2"/>
  <c r="S372" i="2"/>
  <c r="X355" i="2"/>
  <c r="W355" i="2"/>
  <c r="V355" i="2"/>
  <c r="U355" i="2"/>
  <c r="T355" i="2"/>
  <c r="Y351" i="2"/>
  <c r="Y349" i="2"/>
  <c r="Y347" i="2"/>
  <c r="Y344" i="2"/>
  <c r="Y343" i="2"/>
  <c r="Y340" i="2"/>
  <c r="Y339" i="2"/>
  <c r="Y335" i="2"/>
  <c r="Y333" i="2"/>
  <c r="Y332" i="2"/>
  <c r="Y334" i="2"/>
  <c r="Y336" i="2"/>
  <c r="Y337" i="2"/>
  <c r="Y338" i="2"/>
  <c r="Y341" i="2"/>
  <c r="Y342" i="2"/>
  <c r="Y345" i="2"/>
  <c r="Y346" i="2"/>
  <c r="Y348" i="2"/>
  <c r="Y350" i="2"/>
  <c r="Y352" i="2"/>
  <c r="Y353" i="2"/>
  <c r="Y354" i="2"/>
  <c r="X331" i="2"/>
  <c r="W331" i="2"/>
  <c r="V331" i="2"/>
  <c r="U331" i="2"/>
  <c r="T331" i="2"/>
  <c r="S331" i="2"/>
  <c r="X307" i="2"/>
  <c r="W307" i="2"/>
  <c r="V307" i="2"/>
  <c r="U307" i="2"/>
  <c r="T307" i="2"/>
  <c r="S307" i="2"/>
  <c r="X289" i="2"/>
  <c r="W289" i="2"/>
  <c r="V289" i="2"/>
  <c r="U289" i="2"/>
  <c r="T289" i="2"/>
  <c r="S289" i="2"/>
  <c r="X255" i="2"/>
  <c r="W255" i="2"/>
  <c r="V255" i="2"/>
  <c r="U255" i="2"/>
  <c r="Y254" i="2"/>
  <c r="Y253" i="2"/>
  <c r="Y252" i="2"/>
  <c r="Y250" i="2"/>
  <c r="Y249" i="2"/>
  <c r="Y248" i="2"/>
  <c r="Y246" i="2"/>
  <c r="Y245" i="2"/>
  <c r="Y244" i="2"/>
  <c r="Y242" i="2"/>
  <c r="Y241" i="2"/>
  <c r="Y240" i="2"/>
  <c r="Y238" i="2"/>
  <c r="Y237" i="2"/>
  <c r="Y236" i="2"/>
  <c r="Y234" i="2"/>
  <c r="Y233" i="2"/>
  <c r="Y232" i="2"/>
  <c r="Y230" i="2"/>
  <c r="Y229" i="2"/>
  <c r="Y228" i="2"/>
  <c r="Y226" i="2"/>
  <c r="Y225" i="2"/>
  <c r="X224" i="2"/>
  <c r="W224" i="2"/>
  <c r="V224" i="2"/>
  <c r="U224" i="2"/>
  <c r="T224" i="2"/>
  <c r="S224" i="2"/>
  <c r="X205" i="2"/>
  <c r="W205" i="2"/>
  <c r="V205" i="2"/>
  <c r="U205" i="2"/>
  <c r="V184" i="2"/>
  <c r="U184" i="2"/>
  <c r="S184" i="2"/>
  <c r="T184" i="2"/>
  <c r="W184" i="2"/>
  <c r="X184" i="2"/>
  <c r="X158" i="2"/>
  <c r="W158" i="2"/>
  <c r="V158" i="2"/>
  <c r="U158" i="2"/>
  <c r="T158" i="2"/>
  <c r="Y156" i="2"/>
  <c r="Y155" i="2"/>
  <c r="Y154" i="2"/>
  <c r="Y152" i="2"/>
  <c r="Y151" i="2"/>
  <c r="Y150" i="2"/>
  <c r="Y149" i="2"/>
  <c r="Y147" i="2"/>
  <c r="Y145" i="2"/>
  <c r="V144" i="2"/>
  <c r="U144" i="2"/>
  <c r="X123" i="2"/>
  <c r="W123" i="2"/>
  <c r="V123" i="2"/>
  <c r="U123" i="2"/>
  <c r="T123" i="2"/>
  <c r="S123" i="2"/>
  <c r="X106" i="2"/>
  <c r="W106" i="2"/>
  <c r="V106" i="2"/>
  <c r="U106" i="2"/>
  <c r="V84" i="2"/>
  <c r="U84" i="2"/>
  <c r="X62" i="2"/>
  <c r="W62" i="2"/>
  <c r="V62" i="2"/>
  <c r="U62" i="2"/>
  <c r="I388" i="2"/>
  <c r="E388" i="2"/>
  <c r="F388" i="2"/>
  <c r="G388" i="2"/>
  <c r="H388" i="2"/>
  <c r="I364" i="2"/>
  <c r="I336" i="2"/>
  <c r="I308" i="2"/>
  <c r="I296" i="2"/>
  <c r="H296" i="2"/>
  <c r="I278" i="2"/>
  <c r="K261" i="2"/>
  <c r="I261" i="2"/>
  <c r="H261" i="2"/>
  <c r="G261" i="2"/>
  <c r="F261" i="2"/>
  <c r="I242" i="2"/>
  <c r="H242" i="2"/>
  <c r="G242" i="2"/>
  <c r="L229" i="2"/>
  <c r="L232" i="2"/>
  <c r="L233" i="2"/>
  <c r="L235" i="2"/>
  <c r="L237" i="2"/>
  <c r="L239" i="2"/>
  <c r="L241" i="2"/>
  <c r="K242" i="2"/>
  <c r="L240" i="2"/>
  <c r="L238" i="2"/>
  <c r="L236" i="2"/>
  <c r="L234" i="2"/>
  <c r="L231" i="2"/>
  <c r="L230" i="2"/>
  <c r="F242" i="2"/>
  <c r="K228" i="2"/>
  <c r="J228" i="2"/>
  <c r="I228" i="2"/>
  <c r="H228" i="2"/>
  <c r="G228" i="2"/>
  <c r="F228" i="2"/>
  <c r="K202" i="2"/>
  <c r="J202" i="2"/>
  <c r="I202" i="2"/>
  <c r="H202" i="2"/>
  <c r="G202" i="2"/>
  <c r="I183" i="2"/>
  <c r="Y146" i="2"/>
  <c r="L147" i="2"/>
  <c r="Y148" i="2"/>
  <c r="Y153" i="2"/>
  <c r="K155" i="2"/>
  <c r="L156" i="2"/>
  <c r="L157" i="2"/>
  <c r="Y157" i="2"/>
  <c r="I155" i="2"/>
  <c r="L154" i="2"/>
  <c r="L153" i="2"/>
  <c r="L152" i="2"/>
  <c r="L151" i="2"/>
  <c r="L150" i="2"/>
  <c r="L149" i="2"/>
  <c r="L148" i="2"/>
  <c r="L146" i="2"/>
  <c r="L145" i="2"/>
  <c r="I131" i="2"/>
  <c r="I122" i="2"/>
  <c r="J101" i="2"/>
  <c r="I101" i="2"/>
  <c r="J79" i="2"/>
  <c r="I79" i="2"/>
  <c r="J47" i="2"/>
  <c r="I47" i="2"/>
  <c r="I25" i="2"/>
  <c r="H101" i="2"/>
  <c r="H79" i="2"/>
  <c r="Y158" i="2" l="1"/>
  <c r="Y355" i="2"/>
  <c r="Y255" i="2"/>
  <c r="S355" i="2"/>
  <c r="S158" i="2"/>
  <c r="F202" i="2"/>
  <c r="H47" i="2"/>
  <c r="G47" i="2"/>
  <c r="F47" i="2"/>
  <c r="J25" i="2"/>
  <c r="E46" i="1"/>
  <c r="D46" i="1"/>
  <c r="P46" i="1"/>
  <c r="O46" i="1"/>
  <c r="N46" i="1"/>
  <c r="L46" i="1"/>
  <c r="K46" i="1"/>
  <c r="F45" i="1" l="1"/>
  <c r="F44" i="1"/>
  <c r="F43" i="1"/>
  <c r="F42" i="1"/>
  <c r="F41" i="1"/>
  <c r="F40" i="1"/>
  <c r="R40" i="1" s="1"/>
  <c r="F39" i="1"/>
  <c r="F38" i="1"/>
  <c r="R38" i="1" s="1"/>
  <c r="F37" i="1"/>
  <c r="R37" i="1" s="1"/>
  <c r="F36" i="1"/>
  <c r="F35" i="1"/>
  <c r="F34" i="1"/>
  <c r="F33" i="1"/>
  <c r="F32" i="1"/>
  <c r="R32" i="1" s="1"/>
  <c r="F31" i="1"/>
  <c r="F30" i="1"/>
  <c r="R30" i="1" s="1"/>
  <c r="F29" i="1"/>
  <c r="R29" i="1" s="1"/>
  <c r="F28" i="1"/>
  <c r="F27" i="1"/>
  <c r="F26" i="1"/>
  <c r="F25" i="1"/>
  <c r="F24" i="1"/>
  <c r="R24" i="1" s="1"/>
  <c r="F23" i="1"/>
  <c r="F22" i="1"/>
  <c r="R22" i="1" s="1"/>
  <c r="F21" i="1"/>
  <c r="R21" i="1" s="1"/>
  <c r="F20" i="1"/>
  <c r="F19" i="1"/>
  <c r="F18" i="1"/>
  <c r="F17" i="1"/>
  <c r="F16" i="1"/>
  <c r="R16" i="1" s="1"/>
  <c r="F15" i="1"/>
  <c r="F14" i="1"/>
  <c r="R14" i="1" s="1"/>
  <c r="F13" i="1"/>
  <c r="R13" i="1" s="1"/>
  <c r="F12" i="1"/>
  <c r="F11" i="1"/>
  <c r="F10" i="1"/>
  <c r="F9" i="1"/>
  <c r="R9" i="1" s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J20" i="1" l="1"/>
  <c r="S20" i="1" s="1"/>
  <c r="R20" i="1"/>
  <c r="J28" i="1"/>
  <c r="S28" i="1" s="1"/>
  <c r="R28" i="1"/>
  <c r="J25" i="1"/>
  <c r="S25" i="1" s="1"/>
  <c r="R25" i="1"/>
  <c r="J33" i="1"/>
  <c r="S33" i="1" s="1"/>
  <c r="R33" i="1"/>
  <c r="G45" i="1"/>
  <c r="R45" i="1"/>
  <c r="J10" i="1"/>
  <c r="S10" i="1" s="1"/>
  <c r="R10" i="1"/>
  <c r="J18" i="1"/>
  <c r="S18" i="1" s="1"/>
  <c r="R18" i="1"/>
  <c r="J26" i="1"/>
  <c r="S26" i="1" s="1"/>
  <c r="R26" i="1"/>
  <c r="J34" i="1"/>
  <c r="S34" i="1" s="1"/>
  <c r="R34" i="1"/>
  <c r="J42" i="1"/>
  <c r="S42" i="1" s="1"/>
  <c r="R42" i="1"/>
  <c r="J12" i="1"/>
  <c r="S12" i="1" s="1"/>
  <c r="R12" i="1"/>
  <c r="J36" i="1"/>
  <c r="S36" i="1" s="1"/>
  <c r="R36" i="1"/>
  <c r="J44" i="1"/>
  <c r="S44" i="1" s="1"/>
  <c r="R44" i="1"/>
  <c r="J17" i="1"/>
  <c r="S17" i="1" s="1"/>
  <c r="R17" i="1"/>
  <c r="J41" i="1"/>
  <c r="S41" i="1" s="1"/>
  <c r="R41" i="1"/>
  <c r="J11" i="1"/>
  <c r="S11" i="1" s="1"/>
  <c r="R11" i="1"/>
  <c r="J15" i="1"/>
  <c r="S15" i="1" s="1"/>
  <c r="R15" i="1"/>
  <c r="J19" i="1"/>
  <c r="S19" i="1" s="1"/>
  <c r="R19" i="1"/>
  <c r="J23" i="1"/>
  <c r="S23" i="1" s="1"/>
  <c r="R23" i="1"/>
  <c r="J27" i="1"/>
  <c r="S27" i="1" s="1"/>
  <c r="R27" i="1"/>
  <c r="J31" i="1"/>
  <c r="S31" i="1" s="1"/>
  <c r="R31" i="1"/>
  <c r="J35" i="1"/>
  <c r="S35" i="1" s="1"/>
  <c r="R35" i="1"/>
  <c r="J39" i="1"/>
  <c r="S39" i="1" s="1"/>
  <c r="R39" i="1"/>
  <c r="J43" i="1"/>
  <c r="S43" i="1" s="1"/>
  <c r="R43" i="1"/>
  <c r="Q46" i="1"/>
  <c r="H45" i="1"/>
  <c r="H46" i="1" s="1"/>
  <c r="G46" i="1"/>
  <c r="J13" i="1"/>
  <c r="S13" i="1" s="1"/>
  <c r="J21" i="1"/>
  <c r="S21" i="1" s="1"/>
  <c r="J29" i="1"/>
  <c r="S29" i="1" s="1"/>
  <c r="J37" i="1"/>
  <c r="S37" i="1" s="1"/>
  <c r="J14" i="1"/>
  <c r="S14" i="1" s="1"/>
  <c r="J22" i="1"/>
  <c r="S22" i="1" s="1"/>
  <c r="J30" i="1"/>
  <c r="S30" i="1" s="1"/>
  <c r="J38" i="1"/>
  <c r="S38" i="1" s="1"/>
  <c r="F46" i="1"/>
  <c r="J16" i="1"/>
  <c r="S16" i="1" s="1"/>
  <c r="J24" i="1"/>
  <c r="S24" i="1" s="1"/>
  <c r="J32" i="1"/>
  <c r="S32" i="1" s="1"/>
  <c r="J40" i="1"/>
  <c r="S40" i="1" s="1"/>
  <c r="J9" i="1"/>
  <c r="S9" i="1" s="1"/>
  <c r="R412" i="2"/>
  <c r="X405" i="2"/>
  <c r="W405" i="2"/>
  <c r="R405" i="2"/>
  <c r="R390" i="2"/>
  <c r="R372" i="2"/>
  <c r="R355" i="2"/>
  <c r="R331" i="2"/>
  <c r="R307" i="2"/>
  <c r="R289" i="2"/>
  <c r="T255" i="2"/>
  <c r="S255" i="2"/>
  <c r="R255" i="2"/>
  <c r="R224" i="2"/>
  <c r="T205" i="2"/>
  <c r="S205" i="2"/>
  <c r="R205" i="2"/>
  <c r="R184" i="2"/>
  <c r="R158" i="2"/>
  <c r="X144" i="2"/>
  <c r="W144" i="2"/>
  <c r="T144" i="2"/>
  <c r="S144" i="2"/>
  <c r="R144" i="2"/>
  <c r="R123" i="2"/>
  <c r="T106" i="2"/>
  <c r="S106" i="2"/>
  <c r="R106" i="2"/>
  <c r="X84" i="2"/>
  <c r="W84" i="2"/>
  <c r="T84" i="2"/>
  <c r="S84" i="2"/>
  <c r="R84" i="2"/>
  <c r="T62" i="2"/>
  <c r="S62" i="2"/>
  <c r="R62" i="2"/>
  <c r="K388" i="2"/>
  <c r="J388" i="2"/>
  <c r="K364" i="2"/>
  <c r="J364" i="2"/>
  <c r="H364" i="2"/>
  <c r="G364" i="2"/>
  <c r="F364" i="2"/>
  <c r="E364" i="2"/>
  <c r="K336" i="2"/>
  <c r="J336" i="2"/>
  <c r="H336" i="2"/>
  <c r="G336" i="2"/>
  <c r="F336" i="2"/>
  <c r="E336" i="2"/>
  <c r="M308" i="2"/>
  <c r="K308" i="2"/>
  <c r="J308" i="2"/>
  <c r="H308" i="2"/>
  <c r="G308" i="2"/>
  <c r="F308" i="2"/>
  <c r="E308" i="2"/>
  <c r="K296" i="2"/>
  <c r="J296" i="2"/>
  <c r="G296" i="2"/>
  <c r="F296" i="2"/>
  <c r="E296" i="2"/>
  <c r="K278" i="2"/>
  <c r="J278" i="2"/>
  <c r="H278" i="2"/>
  <c r="G278" i="2"/>
  <c r="F278" i="2"/>
  <c r="E278" i="2"/>
  <c r="E261" i="2"/>
  <c r="E242" i="2"/>
  <c r="E228" i="2"/>
  <c r="E202" i="2"/>
  <c r="K183" i="2"/>
  <c r="J183" i="2"/>
  <c r="H183" i="2"/>
  <c r="G183" i="2"/>
  <c r="F183" i="2"/>
  <c r="E183" i="2"/>
  <c r="J155" i="2"/>
  <c r="H155" i="2"/>
  <c r="G155" i="2"/>
  <c r="F155" i="2"/>
  <c r="E155" i="2"/>
  <c r="K131" i="2"/>
  <c r="J131" i="2"/>
  <c r="H131" i="2"/>
  <c r="G131" i="2"/>
  <c r="F131" i="2"/>
  <c r="E131" i="2"/>
  <c r="K122" i="2"/>
  <c r="J122" i="2"/>
  <c r="H122" i="2"/>
  <c r="G122" i="2"/>
  <c r="E122" i="2"/>
  <c r="K101" i="2"/>
  <c r="G101" i="2"/>
  <c r="F101" i="2"/>
  <c r="E101" i="2"/>
  <c r="K79" i="2"/>
  <c r="G79" i="2"/>
  <c r="F79" i="2"/>
  <c r="E79" i="2"/>
  <c r="K47" i="2"/>
  <c r="E47" i="2"/>
  <c r="K25" i="2"/>
  <c r="H25" i="2"/>
  <c r="G25" i="2"/>
  <c r="F25" i="2"/>
  <c r="E25" i="2"/>
  <c r="Y411" i="2"/>
  <c r="Y410" i="2"/>
  <c r="Y409" i="2"/>
  <c r="Y408" i="2"/>
  <c r="Y407" i="2"/>
  <c r="Y406" i="2"/>
  <c r="Y404" i="2"/>
  <c r="Y403" i="2"/>
  <c r="Y402" i="2"/>
  <c r="Y401" i="2"/>
  <c r="Y400" i="2"/>
  <c r="Y399" i="2"/>
  <c r="Y398" i="2"/>
  <c r="Y397" i="2"/>
  <c r="Y396" i="2"/>
  <c r="Y395" i="2"/>
  <c r="Y394" i="2"/>
  <c r="Y393" i="2"/>
  <c r="Y392" i="2"/>
  <c r="Y391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7" i="2"/>
  <c r="L306" i="2"/>
  <c r="L305" i="2"/>
  <c r="L304" i="2"/>
  <c r="L303" i="2"/>
  <c r="L302" i="2"/>
  <c r="L301" i="2"/>
  <c r="L300" i="2"/>
  <c r="L299" i="2"/>
  <c r="L298" i="2"/>
  <c r="L297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4" i="2"/>
  <c r="L123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Y372" i="2" l="1"/>
  <c r="Y123" i="2"/>
  <c r="Y224" i="2"/>
  <c r="Y331" i="2"/>
  <c r="Y289" i="2"/>
  <c r="I45" i="1"/>
  <c r="I46" i="1" s="1"/>
  <c r="Y205" i="2"/>
  <c r="L155" i="2"/>
  <c r="L308" i="2"/>
  <c r="Y62" i="2"/>
  <c r="Y144" i="2"/>
  <c r="F102" i="2"/>
  <c r="L102" i="2" s="1"/>
  <c r="J46" i="1"/>
  <c r="L364" i="2"/>
  <c r="Y84" i="2"/>
  <c r="L388" i="2"/>
  <c r="Y184" i="2"/>
  <c r="Y412" i="2"/>
  <c r="L228" i="2"/>
  <c r="L336" i="2"/>
  <c r="Y106" i="2"/>
  <c r="Y307" i="2"/>
  <c r="Y390" i="2"/>
  <c r="Y405" i="2"/>
  <c r="L183" i="2"/>
  <c r="L101" i="2"/>
  <c r="L79" i="2"/>
  <c r="L131" i="2"/>
  <c r="L242" i="2"/>
  <c r="L202" i="2"/>
  <c r="L261" i="2"/>
  <c r="L47" i="2"/>
  <c r="L278" i="2"/>
  <c r="L25" i="2"/>
  <c r="L296" i="2"/>
  <c r="J44" i="15"/>
  <c r="I44" i="15"/>
  <c r="H44" i="15"/>
  <c r="G44" i="15"/>
  <c r="F44" i="15"/>
  <c r="D44" i="15"/>
  <c r="F103" i="2" l="1"/>
  <c r="L103" i="2" s="1"/>
  <c r="F104" i="2" l="1"/>
  <c r="F105" i="2" s="1"/>
  <c r="L105" i="2" s="1"/>
  <c r="J30" i="4"/>
  <c r="I30" i="4"/>
  <c r="H30" i="4"/>
  <c r="G30" i="4"/>
  <c r="F30" i="4"/>
  <c r="D30" i="4"/>
  <c r="I7" i="4"/>
  <c r="E29" i="4"/>
  <c r="K29" i="4" s="1"/>
  <c r="E28" i="4"/>
  <c r="K28" i="4" s="1"/>
  <c r="E27" i="4"/>
  <c r="K27" i="4" s="1"/>
  <c r="E26" i="4"/>
  <c r="K26" i="4" s="1"/>
  <c r="E25" i="4"/>
  <c r="C30" i="4"/>
  <c r="I16" i="4"/>
  <c r="I15" i="4"/>
  <c r="I14" i="4"/>
  <c r="I13" i="4"/>
  <c r="I12" i="4"/>
  <c r="I11" i="4"/>
  <c r="I10" i="4"/>
  <c r="I9" i="4"/>
  <c r="I8" i="4"/>
  <c r="H17" i="4"/>
  <c r="F17" i="4"/>
  <c r="E17" i="4"/>
  <c r="D17" i="4"/>
  <c r="C17" i="4"/>
  <c r="E30" i="4" l="1"/>
  <c r="L104" i="2"/>
  <c r="F106" i="2"/>
  <c r="L106" i="2" s="1"/>
  <c r="K25" i="4"/>
  <c r="K30" i="4"/>
  <c r="I17" i="4"/>
  <c r="F107" i="2" l="1"/>
  <c r="G5" i="8"/>
  <c r="B1" i="8"/>
  <c r="C1" i="8"/>
  <c r="L107" i="2" l="1"/>
  <c r="F108" i="2"/>
  <c r="F5" i="8"/>
  <c r="F14" i="8" s="1"/>
  <c r="C5" i="8"/>
  <c r="L108" i="2" l="1"/>
  <c r="F109" i="2"/>
  <c r="L109" i="2" s="1"/>
  <c r="S46" i="1"/>
  <c r="R46" i="1"/>
  <c r="F19" i="8"/>
  <c r="F9" i="8"/>
  <c r="F12" i="8"/>
  <c r="F11" i="8"/>
  <c r="F10" i="8"/>
  <c r="F17" i="8"/>
  <c r="F18" i="8"/>
  <c r="F8" i="8"/>
  <c r="F16" i="8"/>
  <c r="F13" i="8"/>
  <c r="F15" i="8"/>
  <c r="B5" i="8"/>
  <c r="F110" i="2" l="1"/>
  <c r="B10" i="8"/>
  <c r="B16" i="8"/>
  <c r="B17" i="8"/>
  <c r="B14" i="8"/>
  <c r="B8" i="8"/>
  <c r="B11" i="8"/>
  <c r="B18" i="8"/>
  <c r="B12" i="8"/>
  <c r="B9" i="8"/>
  <c r="B13" i="8"/>
  <c r="B19" i="8"/>
  <c r="B15" i="8"/>
  <c r="L110" i="2" l="1"/>
  <c r="F111" i="2"/>
  <c r="L111" i="2" s="1"/>
  <c r="F6" i="8"/>
  <c r="B6" i="8"/>
  <c r="F112" i="2" l="1"/>
  <c r="L112" i="2" s="1"/>
  <c r="F113" i="2" l="1"/>
  <c r="L113" i="2" s="1"/>
  <c r="F114" i="2" l="1"/>
  <c r="L114" i="2" l="1"/>
  <c r="F115" i="2"/>
  <c r="L115" i="2" s="1"/>
  <c r="F116" i="2" l="1"/>
  <c r="L116" i="2" s="1"/>
  <c r="F117" i="2" l="1"/>
  <c r="L117" i="2" s="1"/>
  <c r="F119" i="2" l="1"/>
  <c r="L119" i="2" s="1"/>
  <c r="F118" i="2"/>
  <c r="L118" i="2" s="1"/>
  <c r="F121" i="2" l="1"/>
  <c r="L121" i="2" s="1"/>
  <c r="L122" i="2" s="1"/>
  <c r="F120" i="2"/>
  <c r="L120" i="2" s="1"/>
  <c r="F122" i="2" l="1"/>
</calcChain>
</file>

<file path=xl/sharedStrings.xml><?xml version="1.0" encoding="utf-8"?>
<sst xmlns="http://schemas.openxmlformats.org/spreadsheetml/2006/main" count="1113" uniqueCount="924">
  <si>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</si>
  <si>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</si>
  <si>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</si>
  <si>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</si>
  <si>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</si>
  <si>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</si>
  <si>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</si>
  <si>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Gross Statutory Allocation</t>
  </si>
  <si>
    <t>6=4+5</t>
  </si>
  <si>
    <t>10=6-(7+8+9)</t>
  </si>
  <si>
    <t>Sub-total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</si>
  <si>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</si>
  <si>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</si>
  <si>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</si>
  <si>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</si>
  <si>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</si>
  <si>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</si>
  <si>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Statutory</t>
  </si>
  <si>
    <t>Total</t>
  </si>
  <si>
    <t>13% Derivation Fund</t>
  </si>
  <si>
    <t>FGN (CRF Account)</t>
  </si>
  <si>
    <t>Share of Derivation &amp; Ecology</t>
  </si>
  <si>
    <t>Beneficiaries</t>
  </si>
  <si>
    <t>Table II</t>
  </si>
  <si>
    <t>Table IV</t>
  </si>
  <si>
    <t>Total Allocation</t>
  </si>
  <si>
    <t>Note :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</si>
  <si>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</t>
    </r>
  </si>
  <si>
    <t>Deductions</t>
  </si>
  <si>
    <t>VAT</t>
  </si>
  <si>
    <t>Total Gross Amount</t>
  </si>
  <si>
    <t>13% Share of Derivation (Net)</t>
  </si>
  <si>
    <t>Payment for Fertilizer, State Water Supply Project, State Agricultural Project and National Fadama Project</t>
  </si>
  <si>
    <t>Exchange Gain Difference</t>
  </si>
  <si>
    <t>Check!!</t>
  </si>
  <si>
    <t>Cost of Collection - NCS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</si>
  <si>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</si>
  <si>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</si>
  <si>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</si>
  <si>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</si>
  <si>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</si>
  <si>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</si>
  <si>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</si>
  <si>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</si>
  <si>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</si>
  <si>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</si>
  <si>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</si>
  <si>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</si>
  <si>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</si>
  <si>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</si>
  <si>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</si>
  <si>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</si>
  <si>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</si>
  <si>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</si>
  <si>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</si>
  <si>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</si>
  <si>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</si>
  <si>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</si>
  <si>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</si>
  <si>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</si>
  <si>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</si>
  <si>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</si>
  <si>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</si>
  <si>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</si>
  <si>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</si>
  <si>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</si>
  <si>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</si>
  <si>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</si>
  <si>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</si>
  <si>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</si>
  <si>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</si>
  <si>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</si>
  <si>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</si>
  <si>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</si>
  <si>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</si>
  <si>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</si>
  <si>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</si>
  <si>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</si>
  <si>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</si>
  <si>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</si>
  <si>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</si>
  <si>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</si>
  <si>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</si>
  <si>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</si>
  <si>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</si>
  <si>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</si>
  <si>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</si>
  <si>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</si>
  <si>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</si>
  <si>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</si>
  <si>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</si>
  <si>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</si>
  <si>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</si>
  <si>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</si>
  <si>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</si>
  <si>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</si>
  <si>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</si>
  <si>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</si>
  <si>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</si>
  <si>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</si>
  <si>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</si>
  <si>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</si>
  <si>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</si>
  <si>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</si>
  <si>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</si>
  <si>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</si>
  <si>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</si>
  <si>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</si>
  <si>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</si>
  <si>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</si>
  <si>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</si>
  <si>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</si>
  <si>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</si>
  <si>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</si>
  <si>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</si>
  <si>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</si>
  <si>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</si>
  <si>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</si>
  <si>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</si>
  <si>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</si>
  <si>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</si>
  <si>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</si>
  <si>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</si>
  <si>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</si>
  <si>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</si>
  <si>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</si>
  <si>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</si>
  <si>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</si>
  <si>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</si>
  <si>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</si>
  <si>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</si>
  <si>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</si>
  <si>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</si>
  <si>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</si>
  <si>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</si>
  <si>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</si>
  <si>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</si>
  <si>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</si>
  <si>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</si>
  <si>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</si>
  <si>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</si>
  <si>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</si>
  <si>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</si>
  <si>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</si>
  <si>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</si>
  <si>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</si>
  <si>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</si>
  <si>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</si>
  <si>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</si>
  <si>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</si>
  <si>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</si>
  <si>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</si>
  <si>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</si>
  <si>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</si>
  <si>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</si>
  <si>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</si>
  <si>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</si>
  <si>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</si>
  <si>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</si>
  <si>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</si>
  <si>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</si>
  <si>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</si>
  <si>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</si>
  <si>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</si>
  <si>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</si>
  <si>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</si>
  <si>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</si>
  <si>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</si>
  <si>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</si>
  <si>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</si>
  <si>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</si>
  <si>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</si>
  <si>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</si>
  <si>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</si>
  <si>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</si>
  <si>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</si>
  <si>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</si>
  <si>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</si>
  <si>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</si>
  <si>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</si>
  <si>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</si>
  <si>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</si>
  <si>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</si>
  <si>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</si>
  <si>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</si>
  <si>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</si>
  <si>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</si>
  <si>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</si>
  <si>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</si>
  <si>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</si>
  <si>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</si>
  <si>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</si>
  <si>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</si>
  <si>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</si>
  <si>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</si>
  <si>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</si>
  <si>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</si>
  <si>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</si>
  <si>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</si>
  <si>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</si>
  <si>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</si>
  <si>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</si>
  <si>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</si>
  <si>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</si>
  <si>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</si>
  <si>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</si>
  <si>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</si>
  <si>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</si>
  <si>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</si>
  <si>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</si>
  <si>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</si>
  <si>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</si>
  <si>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</si>
  <si>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</si>
  <si>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</si>
  <si>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</si>
  <si>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</si>
  <si>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</si>
  <si>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</si>
  <si>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</si>
  <si>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</si>
  <si>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</si>
  <si>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</si>
  <si>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</si>
  <si>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</si>
  <si>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</si>
  <si>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</si>
  <si>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</si>
  <si>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</si>
  <si>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</si>
  <si>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</si>
  <si>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</si>
  <si>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</si>
  <si>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</si>
  <si>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</si>
  <si>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</si>
  <si>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</si>
  <si>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</si>
  <si>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</si>
  <si>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</si>
  <si>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</si>
  <si>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</si>
  <si>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</si>
  <si>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</si>
  <si>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</si>
  <si>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</si>
  <si>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</si>
  <si>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</si>
  <si>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</si>
  <si>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</si>
  <si>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</si>
  <si>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</si>
  <si>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</si>
  <si>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</si>
  <si>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</si>
  <si>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</si>
  <si>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</si>
  <si>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</si>
  <si>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</si>
  <si>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</si>
  <si>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</si>
  <si>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</si>
  <si>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</si>
  <si>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</si>
  <si>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</si>
  <si>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</si>
  <si>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</si>
  <si>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</si>
  <si>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</si>
  <si>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</si>
  <si>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</si>
  <si>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</si>
  <si>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</si>
  <si>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</si>
  <si>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</si>
  <si>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</si>
  <si>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</si>
  <si>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</si>
  <si>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</si>
  <si>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</si>
  <si>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</si>
  <si>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</si>
  <si>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</si>
  <si>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</si>
  <si>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</si>
  <si>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AFIKPO SOUTH EDDA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</si>
  <si>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</si>
  <si>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</si>
  <si>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</si>
  <si>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</si>
  <si>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</si>
  <si>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</si>
  <si>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</si>
  <si>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</si>
  <si>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</si>
  <si>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</si>
  <si>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</si>
  <si>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</si>
  <si>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</si>
  <si>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</si>
  <si>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</si>
  <si>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</si>
  <si>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</si>
  <si>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</si>
  <si>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</si>
  <si>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</si>
  <si>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</si>
  <si>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</si>
  <si>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</si>
  <si>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</si>
  <si>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</si>
  <si>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</si>
  <si>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</si>
  <si>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</si>
  <si>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</si>
  <si>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</si>
  <si>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</si>
  <si>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</si>
  <si>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</si>
  <si>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</si>
  <si>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</si>
  <si>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</si>
  <si>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</si>
  <si>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</si>
  <si>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</si>
  <si>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</si>
  <si>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</si>
  <si>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</si>
  <si>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</si>
  <si>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</si>
  <si>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</si>
  <si>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</si>
  <si>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</si>
  <si>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</si>
  <si>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</si>
  <si>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</si>
  <si>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</si>
  <si>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</si>
  <si>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</si>
  <si>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</si>
  <si>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</si>
  <si>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</si>
  <si>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</si>
  <si>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</si>
  <si>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</si>
  <si>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</si>
  <si>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</si>
  <si>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</si>
  <si>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BILLIRE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</si>
  <si>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</si>
  <si>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</si>
  <si>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</si>
  <si>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</si>
  <si>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</si>
  <si>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</si>
  <si>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</si>
  <si>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</si>
  <si>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</si>
  <si>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</si>
  <si>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</si>
  <si>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</si>
  <si>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</si>
  <si>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</si>
  <si>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</si>
  <si>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</si>
  <si>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</si>
  <si>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</si>
  <si>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</si>
  <si>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</si>
  <si>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</si>
  <si>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</si>
  <si>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</si>
  <si>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</si>
  <si>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</si>
  <si>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</si>
  <si>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</si>
  <si>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</si>
  <si>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</si>
  <si>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</si>
  <si>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</si>
  <si>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</si>
  <si>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</si>
  <si>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</si>
  <si>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</si>
  <si>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</si>
  <si>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</si>
  <si>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</si>
  <si>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</si>
  <si>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</si>
  <si>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</si>
  <si>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</si>
  <si>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</si>
  <si>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</si>
  <si>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</si>
  <si>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</si>
  <si>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</si>
  <si>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</si>
  <si>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</si>
  <si>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</si>
  <si>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</si>
  <si>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</si>
  <si>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</si>
  <si>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</si>
  <si>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</si>
  <si>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</si>
  <si>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</si>
  <si>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</si>
  <si>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</si>
  <si>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</si>
  <si>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</si>
  <si>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</si>
  <si>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</si>
  <si>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</si>
  <si>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</si>
  <si>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</si>
  <si>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</si>
  <si>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</si>
  <si>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</si>
  <si>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</si>
  <si>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</si>
  <si>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</si>
  <si>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</si>
  <si>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</si>
  <si>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</si>
  <si>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</si>
  <si>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</si>
  <si>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</si>
  <si>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</si>
  <si>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</si>
  <si>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</si>
  <si>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</si>
  <si>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</si>
  <si>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</si>
  <si>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</si>
  <si>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</si>
  <si>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</si>
  <si>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</si>
  <si>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</si>
  <si>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</si>
  <si>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</si>
  <si>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</si>
  <si>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</si>
  <si>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</si>
  <si>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</si>
  <si>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</si>
  <si>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</si>
  <si>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</si>
  <si>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</si>
  <si>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</si>
  <si>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</si>
  <si>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</si>
  <si>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</si>
  <si>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</si>
  <si>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</si>
  <si>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</si>
  <si>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</si>
  <si>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</si>
  <si>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</si>
  <si>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</si>
  <si>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</si>
  <si>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</si>
  <si>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</si>
  <si>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</si>
  <si>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</si>
  <si>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</si>
  <si>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</si>
  <si>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</si>
  <si>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</si>
  <si>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</si>
  <si>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</si>
  <si>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</si>
  <si>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</si>
  <si>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</si>
  <si>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</si>
  <si>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</si>
  <si>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</si>
  <si>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</si>
  <si>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</si>
  <si>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</si>
  <si>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</si>
  <si>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</si>
  <si>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</si>
  <si>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</si>
  <si>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</si>
  <si>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</si>
  <si>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</si>
  <si>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</si>
  <si>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</si>
  <si>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</si>
  <si>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</si>
  <si>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</si>
  <si>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</si>
  <si>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</si>
  <si>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</si>
  <si>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</si>
  <si>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</si>
  <si>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</si>
  <si>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</si>
  <si>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</si>
  <si>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</si>
  <si>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</si>
  <si>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</si>
  <si>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</si>
  <si>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</si>
  <si>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</si>
  <si>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</si>
  <si>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</si>
  <si>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</si>
  <si>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</si>
  <si>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</si>
  <si>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</si>
  <si>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</si>
  <si>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</si>
  <si>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</si>
  <si>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</si>
  <si>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</si>
  <si>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</si>
  <si>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</si>
  <si>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</si>
  <si>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</si>
  <si>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</si>
  <si>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</si>
  <si>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</si>
  <si>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</si>
  <si>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</si>
  <si>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</si>
  <si>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</si>
  <si>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</si>
  <si>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</si>
  <si>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</si>
  <si>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</si>
  <si>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</si>
  <si>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</si>
  <si>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</si>
  <si>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</si>
  <si>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</si>
  <si>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</si>
  <si>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</si>
  <si>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</si>
  <si>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</si>
  <si>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</si>
  <si>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</si>
  <si>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</si>
  <si>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</si>
  <si>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</si>
  <si>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</si>
  <si>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</si>
  <si>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</si>
  <si>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</si>
  <si>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</si>
  <si>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</si>
  <si>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</si>
  <si>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</si>
  <si>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</si>
  <si>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</si>
  <si>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</si>
  <si>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</si>
  <si>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</si>
  <si>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</si>
  <si>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</si>
  <si>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</si>
  <si>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</si>
  <si>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</si>
  <si>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</si>
  <si>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</si>
  <si>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</si>
  <si>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</si>
  <si>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</si>
  <si>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</si>
  <si>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</si>
  <si>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</si>
  <si>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</si>
  <si>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</si>
  <si>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</si>
  <si>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</si>
  <si>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</si>
  <si>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</si>
  <si>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</si>
  <si>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</si>
  <si>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</si>
  <si>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</si>
  <si>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</si>
  <si>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</si>
  <si>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</si>
  <si>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</si>
  <si>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</si>
  <si>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</si>
  <si>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</si>
  <si>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</si>
  <si>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</si>
  <si>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</si>
  <si>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</si>
  <si>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</si>
  <si>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NASSARAWA EGGON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</si>
  <si>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</si>
  <si>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</si>
  <si>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</si>
  <si>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</si>
  <si>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</si>
  <si>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</si>
  <si>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</si>
  <si>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</si>
  <si>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</si>
  <si>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</si>
  <si>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</si>
  <si>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</si>
  <si>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</si>
  <si>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</si>
  <si>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</si>
  <si>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</si>
  <si>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</si>
  <si>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</si>
  <si>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</si>
  <si>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</si>
  <si>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</si>
  <si>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</si>
  <si>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</si>
  <si>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</si>
  <si>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</si>
  <si>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</si>
  <si>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</si>
  <si>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</si>
  <si>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</si>
  <si>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</si>
  <si>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</si>
  <si>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</si>
  <si>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</si>
  <si>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</si>
  <si>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</si>
  <si>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</si>
  <si>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</si>
  <si>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</si>
  <si>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</si>
  <si>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</si>
  <si>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</si>
  <si>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ODEDA</t>
  </si>
  <si>
    <t>ODOGBOLU</t>
  </si>
  <si>
    <t>OGUN WATER SIDE</t>
  </si>
  <si>
    <t>SAGAMU</t>
  </si>
  <si>
    <t>AKOKO NORTH EAST</t>
  </si>
  <si>
    <t>AKOKO NORTH WEST</t>
  </si>
  <si>
    <t>AKOKO SOUTH WEST</t>
  </si>
  <si>
    <t>AKOKO SOUTH</t>
  </si>
  <si>
    <t>AKURE NORTH</t>
  </si>
  <si>
    <t>AKURE SOUTH</t>
  </si>
  <si>
    <t>IDANRE</t>
  </si>
  <si>
    <t>IFEDORE</t>
  </si>
  <si>
    <t>IKALE/OKITIPUPA</t>
  </si>
  <si>
    <t>ILAJE WEST</t>
  </si>
  <si>
    <t>ILAJE/ESE-EDO</t>
  </si>
  <si>
    <t>ILEOLUJI/OKEIGBO</t>
  </si>
  <si>
    <t>ODE IRELE</t>
  </si>
  <si>
    <t>ODIGBO</t>
  </si>
  <si>
    <t>ONDO EAST</t>
  </si>
  <si>
    <t>ONDO WEST</t>
  </si>
  <si>
    <t>OSE</t>
  </si>
  <si>
    <t>OWO</t>
  </si>
  <si>
    <t>ATAKUMOSA EAST</t>
  </si>
  <si>
    <t>ATAKUMOSA WEST</t>
  </si>
  <si>
    <t>AYEDADE</t>
  </si>
  <si>
    <t>AYEDIRE</t>
  </si>
  <si>
    <t>BOLAWADURO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</si>
  <si>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</si>
  <si>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</si>
  <si>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</si>
  <si>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</si>
  <si>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</si>
  <si>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</si>
  <si>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</si>
  <si>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</si>
  <si>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</si>
  <si>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</si>
  <si>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</si>
  <si>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ILESA EAST</t>
  </si>
  <si>
    <t>ILESHA WEST</t>
  </si>
  <si>
    <t>IREWOLE</t>
  </si>
  <si>
    <t>ISOKAN</t>
  </si>
  <si>
    <t>IWO</t>
  </si>
  <si>
    <t>OBOKUM</t>
  </si>
  <si>
    <t>ODO OTIN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</si>
  <si>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</si>
  <si>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</si>
  <si>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</si>
  <si>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</si>
  <si>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</si>
  <si>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</si>
  <si>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</si>
  <si>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</si>
  <si>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ATIGBO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</si>
  <si>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</si>
  <si>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</si>
  <si>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</si>
  <si>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</si>
  <si>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</si>
  <si>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</si>
  <si>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</si>
  <si>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IDDO</t>
  </si>
  <si>
    <t>SAKI WEST</t>
  </si>
  <si>
    <t>IREPO</t>
  </si>
  <si>
    <t>ISEYIN</t>
  </si>
  <si>
    <t>ITESIWAJU</t>
  </si>
  <si>
    <t>IWAJOWA</t>
  </si>
  <si>
    <t>IYAMAPO/OLORUNSOGO</t>
  </si>
  <si>
    <t>KAJOLA</t>
  </si>
  <si>
    <t>LAGEMU</t>
  </si>
  <si>
    <t>OGBOMOSO NORTH</t>
  </si>
  <si>
    <t>OGBOMOSO SOUTH</t>
  </si>
  <si>
    <t>OGO-OLUWA</t>
  </si>
  <si>
    <t>OLUYOLE</t>
  </si>
  <si>
    <t>ONA ARA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</si>
  <si>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</si>
  <si>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</si>
  <si>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</si>
  <si>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</si>
  <si>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</si>
  <si>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</si>
  <si>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</si>
  <si>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</si>
  <si>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</si>
  <si>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</si>
  <si>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</si>
  <si>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</si>
  <si>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</si>
  <si>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</si>
  <si>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</si>
  <si>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</si>
  <si>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</si>
  <si>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</si>
  <si>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</si>
  <si>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</si>
  <si>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</si>
  <si>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</si>
  <si>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</si>
  <si>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</si>
  <si>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</si>
  <si>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</si>
  <si>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</si>
  <si>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</si>
  <si>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</si>
  <si>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</si>
  <si>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</si>
  <si>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</si>
  <si>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</si>
  <si>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</si>
  <si>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</si>
  <si>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</si>
  <si>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</si>
  <si>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</si>
  <si>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</si>
  <si>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</si>
  <si>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</si>
  <si>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</si>
  <si>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</si>
  <si>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</si>
  <si>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</si>
  <si>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</si>
  <si>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DANGE SHUNI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</si>
  <si>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</si>
  <si>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</si>
  <si>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</si>
  <si>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</si>
  <si>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</si>
  <si>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</si>
  <si>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</si>
  <si>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</si>
  <si>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</si>
  <si>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</si>
  <si>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</si>
  <si>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</si>
  <si>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</si>
  <si>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</si>
  <si>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</si>
  <si>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</si>
  <si>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</si>
  <si>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</si>
  <si>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</si>
  <si>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</si>
  <si>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</si>
  <si>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</si>
  <si>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</si>
  <si>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</si>
  <si>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</si>
  <si>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</si>
  <si>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</si>
  <si>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</si>
  <si>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</si>
  <si>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</si>
  <si>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</si>
  <si>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</si>
  <si>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</si>
  <si>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</si>
  <si>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</si>
  <si>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</si>
  <si>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</si>
  <si>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</si>
  <si>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</si>
  <si>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</si>
  <si>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</si>
  <si>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</si>
  <si>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</si>
  <si>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</si>
  <si>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</si>
  <si>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</si>
  <si>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</si>
  <si>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</si>
  <si>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</si>
  <si>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</si>
  <si>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</si>
  <si>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</si>
  <si>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</si>
  <si>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</si>
  <si>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</si>
  <si>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</si>
  <si>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</si>
  <si>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</si>
  <si>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</si>
  <si>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</si>
  <si>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</si>
  <si>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</si>
  <si>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</si>
  <si>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</si>
  <si>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</si>
  <si>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</si>
  <si>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</si>
  <si>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</si>
  <si>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</si>
  <si>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</si>
  <si>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</si>
  <si>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</si>
  <si>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</si>
  <si>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</si>
  <si>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</si>
  <si>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IJEBU NORTH-EAST</t>
  </si>
  <si>
    <t>FCT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</si>
  <si>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</si>
  <si>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</si>
  <si>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</si>
  <si>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</si>
  <si>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</si>
  <si>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</si>
  <si>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</si>
  <si>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</si>
  <si>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</si>
  <si>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</si>
  <si>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</si>
  <si>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</si>
  <si>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</si>
  <si>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</si>
  <si>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</si>
  <si>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</si>
  <si>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</si>
  <si>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</si>
  <si>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</si>
  <si>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</si>
  <si>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</si>
  <si>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</si>
  <si>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</si>
  <si>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</si>
  <si>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</si>
  <si>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</si>
  <si>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</si>
  <si>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</si>
  <si>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</si>
  <si>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</si>
  <si>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</si>
  <si>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</si>
  <si>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</si>
  <si>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</si>
  <si>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</si>
  <si>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</si>
  <si>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</si>
  <si>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</si>
  <si>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</si>
  <si>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</si>
  <si>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</si>
  <si>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</si>
  <si>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</si>
  <si>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</si>
  <si>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</si>
  <si>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</si>
  <si>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</si>
  <si>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</si>
  <si>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</si>
  <si>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</si>
  <si>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</si>
  <si>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</si>
  <si>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</si>
  <si>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</si>
  <si>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</si>
  <si>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>IBARAPA EAST (IFELOJU)</t>
  </si>
  <si>
    <t>CHECK</t>
  </si>
  <si>
    <t>Less Deductions</t>
  </si>
  <si>
    <t>4= 2-3</t>
  </si>
  <si>
    <t>Distribution of Exchange Gain</t>
  </si>
  <si>
    <t>Total (States)</t>
  </si>
  <si>
    <t>9 (4 + 5 +6+7 + 8)</t>
  </si>
  <si>
    <t>Deduction</t>
  </si>
  <si>
    <t>Summary of Gross Revenue Allocation by Federation Account Allocation Committee for the Month of April, 2020 Shared in May, 2020</t>
  </si>
  <si>
    <t>Excess Bank Charges</t>
  </si>
  <si>
    <t xml:space="preserve">Distribution of Solid Mineral Revenue for the </t>
  </si>
  <si>
    <t>₦</t>
  </si>
  <si>
    <t xml:space="preserve"> Refunds FIRS</t>
  </si>
  <si>
    <t>North East Development Commission</t>
  </si>
  <si>
    <t>Distribution of ₦103 Billion for the Month</t>
  </si>
  <si>
    <t>0.05% Police Deduction</t>
  </si>
  <si>
    <t>Distribution of Revenue Allocation to FGN by Federation Account Allocation Committee for the Month of April, 2020 Shared in May, 2020</t>
  </si>
  <si>
    <t xml:space="preserve"> Cost of Collections- DPR</t>
  </si>
  <si>
    <t xml:space="preserve"> Cost of Collections - FIRS</t>
  </si>
  <si>
    <t>10(4+5+6+7+8)</t>
  </si>
  <si>
    <t>Exchange Gain Allocation</t>
  </si>
  <si>
    <t>FCT, ABUJA</t>
  </si>
  <si>
    <t>Total LGCs</t>
  </si>
  <si>
    <t>Summary of Distribution of Revenue Allocation to Local Government Councils by Federation Account Allocation Committee for the month of April, 2020 Shared in May, 2020</t>
  </si>
  <si>
    <t>Distribution Details of Revenue Allocation to Local Government Councils by Federation Account Allocation Committee for the Month of April, 2020 Shared in May, 2020</t>
  </si>
  <si>
    <t>Solid Minerals Distribution for the Month</t>
  </si>
  <si>
    <t>Distribution of Revenue Allocation to State Governments by Federation Account Allocation Committee for the month of April, 2020 Shared in May, 2020</t>
  </si>
  <si>
    <t>Distribution of Solid Mineral Revenue for the Month</t>
  </si>
  <si>
    <t>Net VAT Allocation</t>
  </si>
  <si>
    <t xml:space="preserve">FGN </t>
  </si>
  <si>
    <t xml:space="preserve">State </t>
  </si>
  <si>
    <t xml:space="preserve">LGCs </t>
  </si>
  <si>
    <t xml:space="preserve">Distribution of Excess Bank Charges for the Month </t>
  </si>
  <si>
    <t>18=6+11+12+13+14+15</t>
  </si>
  <si>
    <t>18=10+11+12+13+14+17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</si>
</sst>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\N#,##0.00;&quot;-N&quot;#,##0.00"/>
    <numFmt numFmtId="166" formatCode="_(* #,##0_);_(* \(#,##0\);_(* &quot;-&quot;??_);_(@_)"/>
  </numFmts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0"/>
      <color indexed="8"/>
      <name val="Arial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b/>
      <u/>
      <sz val="14"/>
      <name val="Times New Roman"/>
      <family val="1"/>
    </font>
    <font>
      <sz val="14"/>
      <name val="Times New Roman"/>
      <family val="1"/>
    </font>
    <font>
      <b/>
      <u/>
      <sz val="18"/>
      <name val="Times New Roman"/>
      <family val="1"/>
    </font>
    <font>
      <sz val="18"/>
      <color indexed="8"/>
      <name val="Times New Roman"/>
      <family val="1"/>
    </font>
    <font>
      <b/>
      <sz val="18"/>
      <color indexed="8"/>
      <name val="Times New Roman"/>
      <family val="1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i/>
      <sz val="1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5" fillId="0" borderId="0"/>
    <xf numFmtId="0" fontId="18" fillId="0" borderId="0"/>
  </cellStyleXfs>
  <cellXfs count="17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0" fillId="0" borderId="1" xfId="1" applyFont="1" applyBorder="1"/>
    <xf numFmtId="164" fontId="0" fillId="0" borderId="1" xfId="0" applyNumberFormat="1" applyBorder="1"/>
    <xf numFmtId="40" fontId="0" fillId="0" borderId="1" xfId="0" applyNumberFormat="1" applyBorder="1"/>
    <xf numFmtId="164" fontId="2" fillId="0" borderId="1" xfId="0" applyNumberFormat="1" applyFont="1" applyBorder="1"/>
    <xf numFmtId="164" fontId="0" fillId="0" borderId="2" xfId="1" applyFont="1" applyBorder="1"/>
    <xf numFmtId="164" fontId="2" fillId="0" borderId="4" xfId="1" applyFont="1" applyBorder="1"/>
    <xf numFmtId="0" fontId="2" fillId="0" borderId="1" xfId="0" applyFont="1" applyBorder="1"/>
    <xf numFmtId="0" fontId="0" fillId="0" borderId="0" xfId="0" applyFill="1"/>
    <xf numFmtId="0" fontId="7" fillId="0" borderId="0" xfId="0" applyFont="1" applyAlignment="1"/>
    <xf numFmtId="0" fontId="4" fillId="0" borderId="0" xfId="0" applyFont="1" applyBorder="1" applyAlignment="1"/>
    <xf numFmtId="164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/>
    <xf numFmtId="0" fontId="12" fillId="0" borderId="0" xfId="0" applyFont="1" applyFill="1" applyBorder="1"/>
    <xf numFmtId="0" fontId="6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right"/>
    </xf>
    <xf numFmtId="164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7" fillId="3" borderId="0" xfId="0" applyNumberFormat="1" applyFont="1" applyFill="1" applyAlignment="1"/>
    <xf numFmtId="2" fontId="0" fillId="0" borderId="0" xfId="0" applyNumberFormat="1"/>
    <xf numFmtId="164" fontId="16" fillId="0" borderId="1" xfId="1" applyFont="1" applyFill="1" applyBorder="1" applyAlignment="1">
      <alignment horizontal="right" wrapText="1"/>
    </xf>
    <xf numFmtId="164" fontId="17" fillId="0" borderId="1" xfId="1" applyFont="1" applyFill="1" applyBorder="1" applyAlignment="1">
      <alignment horizontal="right" wrapText="1"/>
    </xf>
    <xf numFmtId="0" fontId="20" fillId="0" borderId="5" xfId="0" quotePrefix="1" applyFont="1" applyBorder="1" applyAlignment="1">
      <alignment horizontal="center"/>
    </xf>
    <xf numFmtId="0" fontId="21" fillId="0" borderId="1" xfId="0" applyFont="1" applyBorder="1" applyAlignment="1">
      <alignment wrapText="1"/>
    </xf>
    <xf numFmtId="0" fontId="20" fillId="0" borderId="1" xfId="0" applyFont="1" applyBorder="1" applyAlignment="1">
      <alignment horizontal="center"/>
    </xf>
    <xf numFmtId="0" fontId="23" fillId="0" borderId="0" xfId="0" applyFont="1"/>
    <xf numFmtId="0" fontId="19" fillId="0" borderId="0" xfId="0" applyFont="1" applyAlignment="1">
      <alignment horizontal="right"/>
    </xf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/>
    <xf numFmtId="0" fontId="23" fillId="0" borderId="0" xfId="0" applyFont="1" applyBorder="1"/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164" fontId="19" fillId="0" borderId="0" xfId="1" applyFont="1" applyBorder="1" applyAlignment="1"/>
    <xf numFmtId="164" fontId="19" fillId="0" borderId="0" xfId="1" applyFont="1" applyBorder="1" applyAlignment="1">
      <alignment horizontal="center"/>
    </xf>
    <xf numFmtId="43" fontId="25" fillId="0" borderId="0" xfId="0" applyNumberFormat="1" applyFont="1" applyAlignment="1">
      <alignment horizontal="right"/>
    </xf>
    <xf numFmtId="164" fontId="19" fillId="0" borderId="0" xfId="1" applyFont="1" applyAlignment="1">
      <alignment horizontal="center"/>
    </xf>
    <xf numFmtId="0" fontId="21" fillId="0" borderId="0" xfId="0" applyFont="1" applyFill="1" applyBorder="1"/>
    <xf numFmtId="0" fontId="20" fillId="0" borderId="1" xfId="0" quotePrefix="1" applyFont="1" applyBorder="1" applyAlignment="1">
      <alignment horizontal="center"/>
    </xf>
    <xf numFmtId="0" fontId="21" fillId="0" borderId="0" xfId="0" applyFont="1"/>
    <xf numFmtId="0" fontId="20" fillId="0" borderId="5" xfId="0" applyFont="1" applyBorder="1" applyAlignment="1">
      <alignment horizontal="center"/>
    </xf>
    <xf numFmtId="0" fontId="21" fillId="0" borderId="0" xfId="0" applyFont="1" applyBorder="1"/>
    <xf numFmtId="0" fontId="20" fillId="0" borderId="1" xfId="0" applyFont="1" applyBorder="1" applyAlignment="1">
      <alignment horizontal="center" wrapText="1"/>
    </xf>
    <xf numFmtId="0" fontId="20" fillId="0" borderId="8" xfId="0" applyFont="1" applyFill="1" applyBorder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1" fillId="0" borderId="1" xfId="0" applyFont="1" applyBorder="1"/>
    <xf numFmtId="0" fontId="20" fillId="0" borderId="0" xfId="0" quotePrefix="1" applyFont="1" applyBorder="1" applyAlignment="1">
      <alignment horizontal="center"/>
    </xf>
    <xf numFmtId="0" fontId="21" fillId="0" borderId="1" xfId="0" applyFont="1" applyBorder="1" applyAlignment="1"/>
    <xf numFmtId="164" fontId="21" fillId="0" borderId="6" xfId="1" applyFont="1" applyBorder="1"/>
    <xf numFmtId="164" fontId="27" fillId="0" borderId="1" xfId="1" applyFont="1" applyFill="1" applyBorder="1" applyAlignment="1">
      <alignment horizontal="right" wrapText="1"/>
    </xf>
    <xf numFmtId="164" fontId="21" fillId="0" borderId="12" xfId="1" applyFont="1" applyBorder="1"/>
    <xf numFmtId="164" fontId="21" fillId="0" borderId="1" xfId="1" applyFont="1" applyBorder="1"/>
    <xf numFmtId="164" fontId="21" fillId="0" borderId="0" xfId="0" applyNumberFormat="1" applyFont="1" applyBorder="1"/>
    <xf numFmtId="0" fontId="20" fillId="0" borderId="5" xfId="0" applyFont="1" applyBorder="1" applyAlignment="1"/>
    <xf numFmtId="164" fontId="20" fillId="0" borderId="7" xfId="1" applyFont="1" applyBorder="1"/>
    <xf numFmtId="164" fontId="20" fillId="0" borderId="0" xfId="1" applyFont="1" applyBorder="1"/>
    <xf numFmtId="164" fontId="21" fillId="0" borderId="0" xfId="0" applyNumberFormat="1" applyFont="1"/>
    <xf numFmtId="0" fontId="21" fillId="0" borderId="0" xfId="0" applyFont="1" applyFill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43" fontId="21" fillId="0" borderId="0" xfId="0" applyNumberFormat="1" applyFont="1" applyBorder="1"/>
    <xf numFmtId="43" fontId="21" fillId="0" borderId="0" xfId="0" applyNumberFormat="1" applyFont="1"/>
    <xf numFmtId="0" fontId="20" fillId="0" borderId="9" xfId="0" applyFont="1" applyBorder="1" applyAlignment="1">
      <alignment horizontal="center"/>
    </xf>
    <xf numFmtId="0" fontId="20" fillId="0" borderId="9" xfId="0" applyFont="1" applyBorder="1" applyAlignment="1"/>
    <xf numFmtId="0" fontId="20" fillId="0" borderId="3" xfId="0" applyFont="1" applyBorder="1" applyAlignment="1"/>
    <xf numFmtId="0" fontId="21" fillId="0" borderId="1" xfId="0" applyFont="1" applyBorder="1" applyAlignment="1">
      <alignment horizontal="center"/>
    </xf>
    <xf numFmtId="164" fontId="20" fillId="0" borderId="5" xfId="1" applyFont="1" applyBorder="1" applyAlignment="1"/>
    <xf numFmtId="164" fontId="20" fillId="0" borderId="5" xfId="1" applyFont="1" applyFill="1" applyBorder="1" applyAlignment="1"/>
    <xf numFmtId="164" fontId="28" fillId="0" borderId="1" xfId="1" applyFont="1" applyFill="1" applyBorder="1" applyAlignment="1">
      <alignment horizontal="right" wrapText="1"/>
    </xf>
    <xf numFmtId="164" fontId="20" fillId="0" borderId="1" xfId="1" applyFont="1" applyFill="1" applyBorder="1" applyAlignment="1"/>
    <xf numFmtId="164" fontId="20" fillId="0" borderId="1" xfId="1" applyFont="1" applyBorder="1" applyAlignment="1"/>
    <xf numFmtId="165" fontId="27" fillId="0" borderId="1" xfId="2" applyNumberFormat="1" applyFont="1" applyFill="1" applyBorder="1" applyAlignment="1">
      <alignment horizontal="right" wrapText="1"/>
    </xf>
    <xf numFmtId="164" fontId="20" fillId="0" borderId="10" xfId="1" applyFont="1" applyBorder="1" applyAlignment="1"/>
    <xf numFmtId="0" fontId="20" fillId="0" borderId="0" xfId="0" applyFont="1"/>
    <xf numFmtId="166" fontId="32" fillId="0" borderId="1" xfId="1" applyNumberFormat="1" applyFont="1" applyBorder="1" applyAlignment="1">
      <alignment horizontal="left"/>
    </xf>
    <xf numFmtId="166" fontId="32" fillId="0" borderId="1" xfId="1" applyNumberFormat="1" applyFont="1" applyBorder="1" applyAlignment="1">
      <alignment horizontal="left" vertical="top"/>
    </xf>
    <xf numFmtId="164" fontId="32" fillId="0" borderId="1" xfId="1" applyFont="1" applyBorder="1" applyAlignment="1">
      <alignment horizontal="left" vertical="top"/>
    </xf>
    <xf numFmtId="164" fontId="32" fillId="0" borderId="1" xfId="1" applyFont="1" applyBorder="1" applyAlignment="1">
      <alignment horizontal="center"/>
    </xf>
    <xf numFmtId="164" fontId="31" fillId="0" borderId="1" xfId="1" applyFont="1" applyBorder="1"/>
    <xf numFmtId="164" fontId="31" fillId="0" borderId="1" xfId="1" applyFont="1" applyBorder="1" applyAlignment="1">
      <alignment wrapText="1"/>
    </xf>
    <xf numFmtId="164" fontId="31" fillId="0" borderId="1" xfId="1" applyFont="1" applyBorder="1" applyAlignment="1">
      <alignment horizontal="center" wrapText="1"/>
    </xf>
    <xf numFmtId="164" fontId="31" fillId="0" borderId="1" xfId="1" applyFont="1" applyBorder="1" applyAlignment="1">
      <alignment horizontal="center"/>
    </xf>
    <xf numFmtId="0" fontId="33" fillId="4" borderId="13" xfId="3" applyFont="1" applyFill="1" applyBorder="1" applyAlignment="1">
      <alignment horizontal="center" wrapText="1"/>
    </xf>
    <xf numFmtId="164" fontId="25" fillId="0" borderId="1" xfId="1" applyFont="1" applyBorder="1"/>
    <xf numFmtId="0" fontId="34" fillId="0" borderId="5" xfId="0" quotePrefix="1" applyFont="1" applyBorder="1" applyAlignment="1">
      <alignment horizontal="center"/>
    </xf>
    <xf numFmtId="166" fontId="25" fillId="0" borderId="1" xfId="1" applyNumberFormat="1" applyFont="1" applyBorder="1" applyAlignment="1">
      <alignment horizontal="left"/>
    </xf>
    <xf numFmtId="166" fontId="25" fillId="0" borderId="1" xfId="1" applyNumberFormat="1" applyFont="1" applyBorder="1"/>
    <xf numFmtId="164" fontId="32" fillId="0" borderId="1" xfId="1" applyFont="1" applyBorder="1"/>
    <xf numFmtId="164" fontId="19" fillId="0" borderId="1" xfId="1" applyFont="1" applyBorder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6" fillId="0" borderId="1" xfId="0" applyFont="1" applyBorder="1" applyAlignment="1">
      <alignment horizontal="center" wrapText="1"/>
    </xf>
    <xf numFmtId="0" fontId="36" fillId="0" borderId="5" xfId="0" quotePrefix="1" applyFont="1" applyBorder="1" applyAlignment="1">
      <alignment horizontal="center"/>
    </xf>
    <xf numFmtId="0" fontId="37" fillId="2" borderId="0" xfId="0" applyFont="1" applyFill="1"/>
    <xf numFmtId="0" fontId="37" fillId="0" borderId="1" xfId="0" applyFont="1" applyFill="1" applyBorder="1"/>
    <xf numFmtId="0" fontId="37" fillId="0" borderId="1" xfId="0" applyFont="1" applyBorder="1"/>
    <xf numFmtId="0" fontId="36" fillId="0" borderId="1" xfId="0" quotePrefix="1" applyFont="1" applyBorder="1" applyAlignment="1">
      <alignment horizontal="center"/>
    </xf>
    <xf numFmtId="164" fontId="37" fillId="0" borderId="1" xfId="1" applyFont="1" applyBorder="1"/>
    <xf numFmtId="164" fontId="37" fillId="0" borderId="1" xfId="0" applyNumberFormat="1" applyFont="1" applyBorder="1"/>
    <xf numFmtId="1" fontId="37" fillId="0" borderId="1" xfId="0" applyNumberFormat="1" applyFont="1" applyBorder="1"/>
    <xf numFmtId="164" fontId="36" fillId="0" borderId="1" xfId="1" applyFont="1" applyBorder="1"/>
    <xf numFmtId="0" fontId="36" fillId="0" borderId="6" xfId="0" applyFont="1" applyFill="1" applyBorder="1" applyAlignment="1">
      <alignment vertical="center"/>
    </xf>
    <xf numFmtId="0" fontId="37" fillId="0" borderId="3" xfId="0" applyFont="1" applyBorder="1"/>
    <xf numFmtId="0" fontId="37" fillId="0" borderId="6" xfId="0" applyFont="1" applyBorder="1"/>
    <xf numFmtId="0" fontId="36" fillId="2" borderId="0" xfId="0" applyFont="1" applyFill="1"/>
    <xf numFmtId="164" fontId="36" fillId="0" borderId="3" xfId="1" applyFont="1" applyBorder="1"/>
    <xf numFmtId="164" fontId="36" fillId="0" borderId="4" xfId="1" applyFont="1" applyBorder="1"/>
    <xf numFmtId="0" fontId="37" fillId="0" borderId="0" xfId="0" applyFont="1"/>
    <xf numFmtId="0" fontId="37" fillId="0" borderId="0" xfId="0" applyFont="1" applyFill="1"/>
    <xf numFmtId="0" fontId="19" fillId="0" borderId="5" xfId="0" quotePrefix="1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14" fillId="0" borderId="1" xfId="1" applyFont="1" applyFill="1" applyBorder="1" applyAlignment="1">
      <alignment horizontal="right" wrapText="1"/>
    </xf>
    <xf numFmtId="164" fontId="38" fillId="0" borderId="1" xfId="1" applyFont="1" applyFill="1" applyBorder="1" applyAlignment="1">
      <alignment horizontal="right" wrapText="1"/>
    </xf>
    <xf numFmtId="164" fontId="36" fillId="0" borderId="1" xfId="0" applyNumberFormat="1" applyFont="1" applyBorder="1"/>
    <xf numFmtId="43" fontId="19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164" fontId="21" fillId="0" borderId="0" xfId="0" applyNumberFormat="1" applyFont="1" applyAlignment="1">
      <alignment horizontal="center"/>
    </xf>
    <xf numFmtId="164" fontId="25" fillId="0" borderId="0" xfId="1" applyFont="1" applyBorder="1"/>
    <xf numFmtId="164" fontId="19" fillId="0" borderId="0" xfId="1" quotePrefix="1" applyFont="1" applyBorder="1" applyAlignment="1">
      <alignment horizontal="center"/>
    </xf>
    <xf numFmtId="0" fontId="22" fillId="0" borderId="0" xfId="0" applyFont="1" applyAlignment="1"/>
    <xf numFmtId="43" fontId="37" fillId="0" borderId="0" xfId="0" applyNumberFormat="1" applyFont="1"/>
    <xf numFmtId="0" fontId="20" fillId="0" borderId="0" xfId="0" applyFont="1" applyBorder="1" applyAlignment="1"/>
    <xf numFmtId="0" fontId="20" fillId="0" borderId="0" xfId="0" applyFont="1" applyBorder="1" applyAlignment="1">
      <alignment vertic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36" fillId="0" borderId="3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6" fillId="0" borderId="3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5" fillId="0" borderId="0" xfId="0" applyFont="1" applyAlignment="1">
      <alignment horizontal="left" wrapText="1"/>
    </xf>
    <xf numFmtId="0" fontId="29" fillId="0" borderId="9" xfId="0" applyFont="1" applyBorder="1" applyAlignment="1">
      <alignment horizontal="center"/>
    </xf>
    <xf numFmtId="164" fontId="30" fillId="0" borderId="5" xfId="1" applyFont="1" applyBorder="1" applyAlignment="1">
      <alignment horizontal="center"/>
    </xf>
    <xf numFmtId="164" fontId="30" fillId="0" borderId="11" xfId="1" applyFont="1" applyBorder="1" applyAlignment="1">
      <alignment horizontal="center"/>
    </xf>
    <xf numFmtId="164" fontId="30" fillId="0" borderId="2" xfId="1" applyFont="1" applyBorder="1" applyAlignment="1">
      <alignment horizontal="center"/>
    </xf>
    <xf numFmtId="0" fontId="31" fillId="0" borderId="1" xfId="0" applyFont="1" applyBorder="1" applyAlignment="1">
      <alignment horizontal="center" wrapText="1"/>
    </xf>
    <xf numFmtId="166" fontId="25" fillId="0" borderId="1" xfId="1" applyNumberFormat="1" applyFont="1" applyBorder="1" applyAlignment="1">
      <alignment horizontal="center"/>
    </xf>
    <xf numFmtId="0" fontId="0" fillId="0" borderId="14" xfId="0" applyBorder="1" applyAlignment="1">
      <alignment horizontal="center"/>
    </xf>
  </cellXfs>
  <cellStyles count="4">
    <cellStyle name="Comma" xfId="1" builtinId="3"/>
    <cellStyle name="Normal" xfId="0" builtinId="0"/>
    <cellStyle name="Normal_Sum &amp; FG" xfId="2" xr:uid="{00000000-0005-0000-0000-000002000000}"/>
    <cellStyle name="Normal_TOTALDATA_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75" x14ac:dyDescent="0.2"/>
  <cols>
    <col min="2" max="2" width="23" bestFit="1" customWidth="1"/>
    <col min="6" max="6" width="24.5703125" customWidth="1"/>
  </cols>
  <sheetData>
    <row r="1" spans="1:8" ht="23.1" customHeight="1" x14ac:dyDescent="0.2">
      <c r="B1">
        <f ca="1">MONTH(NOW())</f>
        <v>8</v>
      </c>
      <c r="C1">
        <f ca="1">YEAR(NOW())</f>
        <v>2020</v>
      </c>
    </row>
    <row r="2" spans="1:8" ht="23.1" customHeight="1" x14ac:dyDescent="0.2"/>
    <row r="3" spans="1:8" ht="23.1" customHeight="1" x14ac:dyDescent="0.2">
      <c r="B3" t="s">
        <v>837</v>
      </c>
      <c r="F3" t="s">
        <v>838</v>
      </c>
    </row>
    <row r="4" spans="1:8" ht="23.1" customHeight="1" x14ac:dyDescent="0.2">
      <c r="B4" t="s">
        <v>834</v>
      </c>
      <c r="C4" t="s">
        <v>835</v>
      </c>
      <c r="D4" t="s">
        <v>836</v>
      </c>
      <c r="F4" t="s">
        <v>834</v>
      </c>
      <c r="G4" t="s">
        <v>835</v>
      </c>
      <c r="H4" t="s">
        <v>836</v>
      </c>
    </row>
    <row r="5" spans="1:8" ht="23.1" customHeight="1" x14ac:dyDescent="0.2">
      <c r="B5" s="28" t="e">
        <f>IF(G5=1,F5-1,F5)</f>
        <v>#REF!</v>
      </c>
      <c r="C5" s="28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35">
      <c r="B6" s="30" t="e">
        <f>LOOKUP(C5,A8:B19)</f>
        <v>#REF!</v>
      </c>
      <c r="F6" s="30" t="e">
        <f>IF(G5=1,LOOKUP(G5,E8:F19),LOOKUP(G5,A8:B19))</f>
        <v>#REF!</v>
      </c>
    </row>
    <row r="8" spans="1:8" x14ac:dyDescent="0.2">
      <c r="A8">
        <v>1</v>
      </c>
      <c r="B8" s="31" t="e">
        <f>D8&amp;"-"&amp;RIGHT(B$5,2)</f>
        <v>#REF!</v>
      </c>
      <c r="D8" s="29" t="s">
        <v>847</v>
      </c>
      <c r="E8">
        <v>1</v>
      </c>
      <c r="F8" s="31" t="e">
        <f>D8&amp;"-"&amp;RIGHT(F$5,2)</f>
        <v>#REF!</v>
      </c>
    </row>
    <row r="9" spans="1:8" x14ac:dyDescent="0.2">
      <c r="A9">
        <v>2</v>
      </c>
      <c r="B9" s="31" t="e">
        <f t="shared" ref="B9:B19" si="0">D9&amp;"-"&amp;RIGHT(B$5,2)</f>
        <v>#REF!</v>
      </c>
      <c r="D9" s="29" t="s">
        <v>848</v>
      </c>
      <c r="E9">
        <v>2</v>
      </c>
      <c r="F9" s="31" t="e">
        <f t="shared" ref="F9:F19" si="1">D9&amp;"-"&amp;RIGHT(F$5,2)</f>
        <v>#REF!</v>
      </c>
    </row>
    <row r="10" spans="1:8" x14ac:dyDescent="0.2">
      <c r="A10">
        <v>3</v>
      </c>
      <c r="B10" s="31" t="e">
        <f t="shared" si="0"/>
        <v>#REF!</v>
      </c>
      <c r="D10" s="29" t="s">
        <v>849</v>
      </c>
      <c r="E10">
        <v>3</v>
      </c>
      <c r="F10" s="31" t="e">
        <f t="shared" si="1"/>
        <v>#REF!</v>
      </c>
    </row>
    <row r="11" spans="1:8" x14ac:dyDescent="0.2">
      <c r="A11">
        <v>4</v>
      </c>
      <c r="B11" s="31" t="e">
        <f t="shared" si="0"/>
        <v>#REF!</v>
      </c>
      <c r="D11" s="29" t="s">
        <v>850</v>
      </c>
      <c r="E11">
        <v>4</v>
      </c>
      <c r="F11" s="31" t="e">
        <f t="shared" si="1"/>
        <v>#REF!</v>
      </c>
    </row>
    <row r="12" spans="1:8" x14ac:dyDescent="0.2">
      <c r="A12">
        <v>5</v>
      </c>
      <c r="B12" s="31" t="e">
        <f t="shared" si="0"/>
        <v>#REF!</v>
      </c>
      <c r="D12" s="29" t="s">
        <v>839</v>
      </c>
      <c r="E12">
        <v>5</v>
      </c>
      <c r="F12" s="31" t="e">
        <f t="shared" si="1"/>
        <v>#REF!</v>
      </c>
    </row>
    <row r="13" spans="1:8" x14ac:dyDescent="0.2">
      <c r="A13">
        <v>6</v>
      </c>
      <c r="B13" s="31" t="e">
        <f t="shared" si="0"/>
        <v>#REF!</v>
      </c>
      <c r="D13" s="29" t="s">
        <v>840</v>
      </c>
      <c r="E13">
        <v>6</v>
      </c>
      <c r="F13" s="31" t="e">
        <f t="shared" si="1"/>
        <v>#REF!</v>
      </c>
    </row>
    <row r="14" spans="1:8" x14ac:dyDescent="0.2">
      <c r="A14">
        <v>7</v>
      </c>
      <c r="B14" s="31" t="e">
        <f t="shared" si="0"/>
        <v>#REF!</v>
      </c>
      <c r="D14" s="29" t="s">
        <v>841</v>
      </c>
      <c r="E14">
        <v>7</v>
      </c>
      <c r="F14" s="31" t="e">
        <f t="shared" si="1"/>
        <v>#REF!</v>
      </c>
    </row>
    <row r="15" spans="1:8" x14ac:dyDescent="0.2">
      <c r="A15">
        <v>8</v>
      </c>
      <c r="B15" s="31" t="e">
        <f t="shared" si="0"/>
        <v>#REF!</v>
      </c>
      <c r="D15" s="29" t="s">
        <v>842</v>
      </c>
      <c r="E15">
        <v>8</v>
      </c>
      <c r="F15" s="31" t="e">
        <f t="shared" si="1"/>
        <v>#REF!</v>
      </c>
    </row>
    <row r="16" spans="1:8" x14ac:dyDescent="0.2">
      <c r="A16">
        <v>9</v>
      </c>
      <c r="B16" s="31" t="e">
        <f t="shared" si="0"/>
        <v>#REF!</v>
      </c>
      <c r="D16" s="29" t="s">
        <v>843</v>
      </c>
      <c r="E16">
        <v>9</v>
      </c>
      <c r="F16" s="31" t="e">
        <f t="shared" si="1"/>
        <v>#REF!</v>
      </c>
    </row>
    <row r="17" spans="1:6" x14ac:dyDescent="0.2">
      <c r="A17">
        <v>10</v>
      </c>
      <c r="B17" s="31" t="e">
        <f t="shared" si="0"/>
        <v>#REF!</v>
      </c>
      <c r="D17" s="29" t="s">
        <v>844</v>
      </c>
      <c r="E17">
        <v>10</v>
      </c>
      <c r="F17" s="31" t="e">
        <f t="shared" si="1"/>
        <v>#REF!</v>
      </c>
    </row>
    <row r="18" spans="1:6" x14ac:dyDescent="0.2">
      <c r="A18">
        <v>11</v>
      </c>
      <c r="B18" s="31" t="e">
        <f t="shared" si="0"/>
        <v>#REF!</v>
      </c>
      <c r="D18" s="29" t="s">
        <v>845</v>
      </c>
      <c r="E18">
        <v>11</v>
      </c>
      <c r="F18" s="31" t="e">
        <f t="shared" si="1"/>
        <v>#REF!</v>
      </c>
    </row>
    <row r="19" spans="1:6" x14ac:dyDescent="0.2">
      <c r="A19">
        <v>12</v>
      </c>
      <c r="B19" s="31" t="e">
        <f t="shared" si="0"/>
        <v>#REF!</v>
      </c>
      <c r="D19" s="29" t="s">
        <v>846</v>
      </c>
      <c r="E19">
        <v>12</v>
      </c>
      <c r="F19" s="31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41"/>
  <sheetViews>
    <sheetView zoomScale="70" workbookViewId="0">
      <selection sqref="A1:XFD2"/>
    </sheetView>
  </sheetViews>
  <sheetFormatPr defaultRowHeight="12.75" x14ac:dyDescent="0.2"/>
  <cols>
    <col min="1" max="1" width="9.28515625" customWidth="1"/>
    <col min="2" max="2" width="40.85546875" customWidth="1"/>
    <col min="3" max="3" width="37.42578125" customWidth="1"/>
    <col min="4" max="4" width="32" customWidth="1"/>
    <col min="5" max="5" width="33.85546875" customWidth="1"/>
    <col min="6" max="6" width="39.28515625" customWidth="1"/>
    <col min="7" max="7" width="37.42578125" customWidth="1"/>
    <col min="8" max="8" width="39" customWidth="1"/>
    <col min="9" max="9" width="36.140625" customWidth="1"/>
    <col min="10" max="10" width="34.7109375" customWidth="1"/>
    <col min="11" max="11" width="38.42578125" customWidth="1"/>
    <col min="12" max="12" width="25.28515625" customWidth="1"/>
    <col min="13" max="13" width="23.42578125" bestFit="1" customWidth="1"/>
    <col min="15" max="16" width="9.140625" hidden="1" customWidth="1"/>
  </cols>
  <sheetData>
    <row r="1" spans="1:18" ht="25.5" x14ac:dyDescent="0.35">
      <c r="A1" s="139"/>
      <c r="B1" s="139"/>
      <c r="C1" s="139"/>
      <c r="D1" s="139"/>
      <c r="E1" s="139"/>
      <c r="F1" s="139"/>
      <c r="G1" s="139"/>
      <c r="H1" s="139"/>
      <c r="I1" s="139"/>
      <c r="J1" s="135"/>
      <c r="K1" s="135"/>
      <c r="L1" s="135"/>
      <c r="M1" s="12"/>
      <c r="N1" s="12"/>
      <c r="Q1" s="12"/>
      <c r="R1" s="12"/>
    </row>
    <row r="2" spans="1:18" ht="30" customHeight="1" x14ac:dyDescent="0.35">
      <c r="A2" s="139"/>
      <c r="B2" s="139"/>
      <c r="C2" s="139"/>
      <c r="D2" s="139"/>
      <c r="E2" s="139"/>
      <c r="F2" s="139"/>
      <c r="G2" s="139"/>
      <c r="H2" s="139"/>
      <c r="I2" s="139"/>
      <c r="J2" s="39"/>
      <c r="K2" s="39"/>
      <c r="L2" s="39"/>
      <c r="M2" s="19"/>
      <c r="N2" s="19"/>
      <c r="O2" s="19"/>
      <c r="P2" s="19"/>
      <c r="Q2" s="19"/>
    </row>
    <row r="3" spans="1:18" ht="30" customHeight="1" x14ac:dyDescent="0.4">
      <c r="A3" s="142" t="s">
        <v>897</v>
      </c>
      <c r="B3" s="142"/>
      <c r="C3" s="142"/>
      <c r="D3" s="142"/>
      <c r="E3" s="142"/>
      <c r="F3" s="142"/>
      <c r="G3" s="142"/>
      <c r="H3" s="142"/>
      <c r="I3" s="142"/>
      <c r="J3" s="40"/>
      <c r="K3" s="40"/>
      <c r="L3" s="40"/>
      <c r="M3" s="13"/>
      <c r="N3" s="13"/>
      <c r="O3" s="13"/>
      <c r="P3" s="13"/>
      <c r="Q3" s="13"/>
      <c r="R3" s="13"/>
    </row>
    <row r="4" spans="1:18" ht="30" customHeight="1" x14ac:dyDescent="0.35">
      <c r="A4" s="52"/>
      <c r="B4" s="52"/>
      <c r="C4" s="76"/>
      <c r="D4" s="77"/>
      <c r="E4" s="77"/>
      <c r="F4" s="77"/>
      <c r="G4" s="77"/>
      <c r="H4" s="137"/>
      <c r="I4" s="138"/>
      <c r="J4" s="42"/>
      <c r="K4" s="42"/>
      <c r="L4" s="42"/>
    </row>
    <row r="5" spans="1:18" ht="60.75" customHeight="1" x14ac:dyDescent="0.3">
      <c r="A5" s="78" t="s">
        <v>0</v>
      </c>
      <c r="B5" s="78" t="s">
        <v>22</v>
      </c>
      <c r="C5" s="53" t="s">
        <v>17</v>
      </c>
      <c r="D5" s="57" t="s">
        <v>33</v>
      </c>
      <c r="E5" s="55" t="s">
        <v>898</v>
      </c>
      <c r="F5" s="55" t="s">
        <v>899</v>
      </c>
      <c r="G5" s="55" t="s">
        <v>903</v>
      </c>
      <c r="H5" s="36" t="s">
        <v>29</v>
      </c>
      <c r="I5" s="36" t="s">
        <v>18</v>
      </c>
      <c r="J5" s="43"/>
      <c r="K5" s="44"/>
      <c r="L5" s="37"/>
    </row>
    <row r="6" spans="1:18" ht="30" customHeight="1" x14ac:dyDescent="0.3">
      <c r="A6" s="36"/>
      <c r="B6" s="36"/>
      <c r="C6" s="34" t="s">
        <v>900</v>
      </c>
      <c r="D6" s="34" t="s">
        <v>900</v>
      </c>
      <c r="E6" s="34" t="s">
        <v>900</v>
      </c>
      <c r="F6" s="34" t="s">
        <v>900</v>
      </c>
      <c r="G6" s="34" t="s">
        <v>900</v>
      </c>
      <c r="H6" s="34" t="s">
        <v>900</v>
      </c>
      <c r="I6" s="51" t="s">
        <v>900</v>
      </c>
      <c r="J6" s="45"/>
      <c r="K6" s="134"/>
      <c r="L6" s="37"/>
    </row>
    <row r="7" spans="1:18" ht="30" customHeight="1" x14ac:dyDescent="0.35">
      <c r="A7" s="79">
        <v>1</v>
      </c>
      <c r="B7" s="59" t="s">
        <v>918</v>
      </c>
      <c r="C7" s="80">
        <v>169830470387.13351</v>
      </c>
      <c r="D7" s="81">
        <v>12628017146.0867</v>
      </c>
      <c r="E7" s="80">
        <v>591124485.19009995</v>
      </c>
      <c r="F7" s="82">
        <v>4073104413.5386</v>
      </c>
      <c r="G7" s="81">
        <v>54768762000</v>
      </c>
      <c r="H7" s="81">
        <v>13182190590.143999</v>
      </c>
      <c r="I7" s="83">
        <f>SUM(C7:H7)</f>
        <v>255073669022.09293</v>
      </c>
      <c r="J7" s="46"/>
      <c r="K7" s="47"/>
      <c r="L7" s="37"/>
    </row>
    <row r="8" spans="1:18" ht="30" customHeight="1" x14ac:dyDescent="0.35">
      <c r="A8" s="79">
        <v>2</v>
      </c>
      <c r="B8" s="59" t="s">
        <v>919</v>
      </c>
      <c r="C8" s="80">
        <v>86140284144.726807</v>
      </c>
      <c r="D8" s="80">
        <v>6405099053.5959997</v>
      </c>
      <c r="E8" s="80">
        <v>299826238.50190002</v>
      </c>
      <c r="F8" s="82">
        <v>2065932990.3141999</v>
      </c>
      <c r="G8" s="80">
        <v>27779448000</v>
      </c>
      <c r="H8" s="80">
        <v>43940635300.480003</v>
      </c>
      <c r="I8" s="83">
        <f t="shared" ref="I8:I16" si="0">SUM(C8:H8)</f>
        <v>166631225727.6189</v>
      </c>
      <c r="J8" s="46"/>
      <c r="K8" s="47"/>
      <c r="L8" s="37"/>
    </row>
    <row r="9" spans="1:18" ht="30" customHeight="1" x14ac:dyDescent="0.35">
      <c r="A9" s="79">
        <v>3</v>
      </c>
      <c r="B9" s="59" t="s">
        <v>920</v>
      </c>
      <c r="C9" s="80">
        <v>66410548404.991501</v>
      </c>
      <c r="D9" s="80">
        <v>4938062893.1167002</v>
      </c>
      <c r="E9" s="80">
        <v>231153462.31810001</v>
      </c>
      <c r="F9" s="82">
        <v>1592747739.54</v>
      </c>
      <c r="G9" s="80">
        <v>21416790000</v>
      </c>
      <c r="H9" s="80">
        <v>30758444710.335999</v>
      </c>
      <c r="I9" s="83">
        <f t="shared" si="0"/>
        <v>125347747210.30229</v>
      </c>
      <c r="J9" s="46"/>
      <c r="K9" s="47"/>
      <c r="L9" s="37"/>
    </row>
    <row r="10" spans="1:18" ht="30" customHeight="1" x14ac:dyDescent="0.35">
      <c r="A10" s="79">
        <v>4</v>
      </c>
      <c r="B10" s="59" t="s">
        <v>19</v>
      </c>
      <c r="C10" s="80">
        <v>32895290286.290001</v>
      </c>
      <c r="D10" s="80">
        <v>3344121057.7905002</v>
      </c>
      <c r="E10" s="80">
        <v>0</v>
      </c>
      <c r="F10" s="82">
        <v>1155324216.8285999</v>
      </c>
      <c r="G10" s="80">
        <v>0</v>
      </c>
      <c r="H10" s="80">
        <v>0</v>
      </c>
      <c r="I10" s="83">
        <f t="shared" si="0"/>
        <v>37394735560.909096</v>
      </c>
      <c r="J10" s="46"/>
      <c r="K10" s="47"/>
      <c r="L10" s="37"/>
    </row>
    <row r="11" spans="1:18" ht="30" customHeight="1" x14ac:dyDescent="0.35">
      <c r="A11" s="79">
        <v>5</v>
      </c>
      <c r="B11" s="59" t="s">
        <v>35</v>
      </c>
      <c r="C11" s="84">
        <v>4061141254.6300001</v>
      </c>
      <c r="D11" s="80">
        <v>0</v>
      </c>
      <c r="E11" s="80">
        <v>0</v>
      </c>
      <c r="F11" s="85"/>
      <c r="G11" s="80">
        <v>0</v>
      </c>
      <c r="H11" s="80">
        <v>488442411.11000001</v>
      </c>
      <c r="I11" s="83">
        <f t="shared" si="0"/>
        <v>4549583665.7399998</v>
      </c>
      <c r="J11" s="46"/>
      <c r="K11" s="47"/>
      <c r="L11" s="37"/>
    </row>
    <row r="12" spans="1:18" ht="30" customHeight="1" x14ac:dyDescent="0.35">
      <c r="A12" s="79">
        <v>6</v>
      </c>
      <c r="B12" s="35" t="s">
        <v>906</v>
      </c>
      <c r="C12" s="80">
        <v>2983654087.3800001</v>
      </c>
      <c r="D12" s="80">
        <v>0</v>
      </c>
      <c r="E12" s="80">
        <v>0</v>
      </c>
      <c r="F12" s="84">
        <v>0</v>
      </c>
      <c r="G12" s="80">
        <v>0</v>
      </c>
      <c r="H12" s="80">
        <v>0</v>
      </c>
      <c r="I12" s="83">
        <f t="shared" si="0"/>
        <v>2983654087.3800001</v>
      </c>
      <c r="J12" s="46"/>
      <c r="K12" s="47"/>
      <c r="L12" s="37"/>
    </row>
    <row r="13" spans="1:18" ht="30" customHeight="1" x14ac:dyDescent="0.35">
      <c r="A13" s="79">
        <v>7</v>
      </c>
      <c r="B13" s="35" t="s">
        <v>907</v>
      </c>
      <c r="C13" s="80">
        <v>2096239597.2</v>
      </c>
      <c r="D13" s="80">
        <v>0</v>
      </c>
      <c r="E13" s="80">
        <v>0</v>
      </c>
      <c r="F13" s="84"/>
      <c r="G13" s="80">
        <v>0</v>
      </c>
      <c r="H13" s="80">
        <v>3291397184.6300001</v>
      </c>
      <c r="I13" s="83">
        <f t="shared" si="0"/>
        <v>5387636781.8299999</v>
      </c>
      <c r="J13" s="46"/>
      <c r="K13" s="47"/>
      <c r="L13" s="37"/>
    </row>
    <row r="14" spans="1:18" ht="30" customHeight="1" x14ac:dyDescent="0.35">
      <c r="A14" s="79">
        <v>8</v>
      </c>
      <c r="B14" s="35" t="s">
        <v>901</v>
      </c>
      <c r="C14" s="80">
        <v>4000000000</v>
      </c>
      <c r="D14" s="80">
        <v>0</v>
      </c>
      <c r="E14" s="80">
        <v>0</v>
      </c>
      <c r="F14" s="84">
        <v>0</v>
      </c>
      <c r="G14" s="80">
        <v>0</v>
      </c>
      <c r="H14" s="80">
        <v>0</v>
      </c>
      <c r="I14" s="83">
        <f t="shared" si="0"/>
        <v>4000000000</v>
      </c>
      <c r="J14" s="46"/>
      <c r="K14" s="47"/>
      <c r="L14" s="37"/>
    </row>
    <row r="15" spans="1:18" ht="77.25" customHeight="1" x14ac:dyDescent="0.35">
      <c r="A15" s="79">
        <v>9</v>
      </c>
      <c r="B15" s="35" t="s">
        <v>902</v>
      </c>
      <c r="C15" s="84">
        <v>0</v>
      </c>
      <c r="D15" s="80">
        <v>0</v>
      </c>
      <c r="E15" s="80">
        <v>0</v>
      </c>
      <c r="F15" s="84"/>
      <c r="G15" s="84"/>
      <c r="H15" s="80">
        <v>2834879696.8099999</v>
      </c>
      <c r="I15" s="83">
        <f t="shared" si="0"/>
        <v>2834879696.8099999</v>
      </c>
      <c r="J15" s="46"/>
      <c r="K15" s="47"/>
      <c r="L15" s="37"/>
    </row>
    <row r="16" spans="1:18" ht="30" customHeight="1" x14ac:dyDescent="0.35">
      <c r="A16" s="79">
        <v>10</v>
      </c>
      <c r="B16" s="35" t="s">
        <v>904</v>
      </c>
      <c r="C16" s="84">
        <v>1993542876.8800001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3">
        <f t="shared" si="0"/>
        <v>1993542876.8800001</v>
      </c>
      <c r="J16" s="46"/>
      <c r="K16" s="47"/>
      <c r="L16" s="37"/>
    </row>
    <row r="17" spans="1:13" ht="30" customHeight="1" thickBot="1" x14ac:dyDescent="0.4">
      <c r="A17" s="59"/>
      <c r="B17" s="36" t="s">
        <v>18</v>
      </c>
      <c r="C17" s="86">
        <f>SUM(C7:C16)</f>
        <v>370411171039.23181</v>
      </c>
      <c r="D17" s="86">
        <f t="shared" ref="D17:I17" si="1">SUM(D7:D16)</f>
        <v>27315300150.589901</v>
      </c>
      <c r="E17" s="86">
        <f>SUM(E7:E16)</f>
        <v>1122104186.0100999</v>
      </c>
      <c r="F17" s="86">
        <f>SUM(F7:F16)</f>
        <v>8887109360.2214012</v>
      </c>
      <c r="G17" s="86">
        <f>SUM(G7:G16)</f>
        <v>103965000000</v>
      </c>
      <c r="H17" s="86">
        <f>SUM(H7:H16)</f>
        <v>94495989893.509995</v>
      </c>
      <c r="I17" s="84">
        <f t="shared" si="1"/>
        <v>606196674629.56323</v>
      </c>
      <c r="J17" s="46"/>
      <c r="K17" s="46"/>
      <c r="L17" s="37"/>
    </row>
    <row r="18" spans="1:13" ht="19.5" thickTop="1" x14ac:dyDescent="0.3">
      <c r="A18" s="41"/>
      <c r="B18" s="48" t="s">
        <v>34</v>
      </c>
      <c r="C18" s="49"/>
      <c r="D18" s="49"/>
      <c r="E18" s="49"/>
      <c r="F18" s="49"/>
      <c r="G18" s="49"/>
      <c r="H18" s="49"/>
      <c r="I18" s="49"/>
      <c r="J18" s="47"/>
      <c r="K18" s="47"/>
      <c r="L18" s="47"/>
    </row>
    <row r="19" spans="1:13" ht="18.75" x14ac:dyDescent="0.3">
      <c r="A19" s="41"/>
      <c r="B19" s="37"/>
      <c r="C19" s="49"/>
      <c r="D19" s="130"/>
      <c r="E19" s="38"/>
      <c r="F19" s="38" t="s">
        <v>23</v>
      </c>
      <c r="G19" s="38"/>
      <c r="H19" s="49"/>
      <c r="I19" s="49"/>
      <c r="J19" s="49"/>
      <c r="K19" s="49"/>
      <c r="L19" s="49"/>
    </row>
    <row r="20" spans="1:13" ht="22.5" x14ac:dyDescent="0.3">
      <c r="A20" s="143" t="s">
        <v>905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</row>
    <row r="21" spans="1:13" ht="16.5" customHeight="1" x14ac:dyDescent="0.3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1:13" ht="30" customHeight="1" x14ac:dyDescent="0.35">
      <c r="A22" s="36"/>
      <c r="B22" s="36">
        <v>1</v>
      </c>
      <c r="C22" s="36">
        <v>2</v>
      </c>
      <c r="D22" s="36">
        <v>3</v>
      </c>
      <c r="E22" s="36" t="s">
        <v>892</v>
      </c>
      <c r="F22" s="53">
        <v>5</v>
      </c>
      <c r="G22" s="36">
        <v>6</v>
      </c>
      <c r="H22" s="53">
        <v>7</v>
      </c>
      <c r="I22" s="53">
        <v>8</v>
      </c>
      <c r="J22" s="36" t="s">
        <v>895</v>
      </c>
      <c r="K22" s="36" t="s">
        <v>895</v>
      </c>
      <c r="L22" s="54"/>
    </row>
    <row r="23" spans="1:13" ht="108" customHeight="1" x14ac:dyDescent="0.3">
      <c r="A23" s="55" t="s">
        <v>0</v>
      </c>
      <c r="B23" s="55" t="s">
        <v>22</v>
      </c>
      <c r="C23" s="56" t="s">
        <v>7</v>
      </c>
      <c r="D23" s="55" t="s">
        <v>891</v>
      </c>
      <c r="E23" s="55" t="s">
        <v>15</v>
      </c>
      <c r="F23" s="57" t="s">
        <v>33</v>
      </c>
      <c r="G23" s="36" t="s">
        <v>898</v>
      </c>
      <c r="H23" s="55" t="s">
        <v>899</v>
      </c>
      <c r="I23" s="55" t="s">
        <v>903</v>
      </c>
      <c r="J23" s="57" t="s">
        <v>29</v>
      </c>
      <c r="K23" s="55" t="s">
        <v>16</v>
      </c>
      <c r="L23" s="58"/>
    </row>
    <row r="24" spans="1:13" ht="30" customHeight="1" x14ac:dyDescent="0.35">
      <c r="A24" s="59"/>
      <c r="B24" s="59"/>
      <c r="C24" s="34" t="s">
        <v>900</v>
      </c>
      <c r="D24" s="34" t="s">
        <v>900</v>
      </c>
      <c r="E24" s="34" t="s">
        <v>900</v>
      </c>
      <c r="F24" s="34" t="s">
        <v>900</v>
      </c>
      <c r="G24" s="34" t="s">
        <v>900</v>
      </c>
      <c r="H24" s="34" t="s">
        <v>900</v>
      </c>
      <c r="I24" s="34" t="s">
        <v>900</v>
      </c>
      <c r="J24" s="34" t="s">
        <v>900</v>
      </c>
      <c r="K24" s="51" t="s">
        <v>900</v>
      </c>
      <c r="L24" s="60"/>
    </row>
    <row r="25" spans="1:13" ht="30" customHeight="1" x14ac:dyDescent="0.35">
      <c r="A25" s="59">
        <v>1</v>
      </c>
      <c r="B25" s="61" t="s">
        <v>20</v>
      </c>
      <c r="C25" s="62">
        <v>156354931924.37311</v>
      </c>
      <c r="D25" s="62">
        <v>40813508083.040001</v>
      </c>
      <c r="E25" s="62">
        <f>C25-D25</f>
        <v>115541423841.3331</v>
      </c>
      <c r="F25" s="62">
        <v>11626021860.007799</v>
      </c>
      <c r="G25" s="62">
        <v>544220530.2148</v>
      </c>
      <c r="H25" s="63">
        <v>3749915794.5447998</v>
      </c>
      <c r="I25" s="64">
        <v>50423025000</v>
      </c>
      <c r="J25" s="64">
        <v>12303377884.134399</v>
      </c>
      <c r="K25" s="65">
        <f>E25+F25+G25+H25+I25+J25</f>
        <v>194187984910.23489</v>
      </c>
      <c r="L25" s="66"/>
    </row>
    <row r="26" spans="1:13" ht="67.5" customHeight="1" x14ac:dyDescent="0.35">
      <c r="A26" s="59">
        <v>2</v>
      </c>
      <c r="B26" s="35" t="s">
        <v>21</v>
      </c>
      <c r="C26" s="62">
        <v>3223813029.3685002</v>
      </c>
      <c r="D26" s="62">
        <v>0</v>
      </c>
      <c r="E26" s="62">
        <f t="shared" ref="E26:E29" si="2">C26-D26</f>
        <v>3223813029.3685002</v>
      </c>
      <c r="F26" s="62">
        <v>239711790.928</v>
      </c>
      <c r="G26" s="62">
        <v>11221041.860099999</v>
      </c>
      <c r="H26" s="63">
        <v>77317851.433899999</v>
      </c>
      <c r="I26" s="64">
        <v>1039650000</v>
      </c>
      <c r="J26" s="64">
        <v>0</v>
      </c>
      <c r="K26" s="65">
        <f t="shared" ref="K26:K29" si="3">E26+F26+G26+H26+I26+J26</f>
        <v>4591713713.5904999</v>
      </c>
      <c r="L26" s="66"/>
    </row>
    <row r="27" spans="1:13" ht="23.25" x14ac:dyDescent="0.35">
      <c r="A27" s="59">
        <v>3</v>
      </c>
      <c r="B27" s="61" t="s">
        <v>4</v>
      </c>
      <c r="C27" s="62">
        <v>1611906514.6842999</v>
      </c>
      <c r="D27" s="62">
        <v>0</v>
      </c>
      <c r="E27" s="62">
        <f t="shared" si="2"/>
        <v>1611906514.6842999</v>
      </c>
      <c r="F27" s="62">
        <v>119855895.464</v>
      </c>
      <c r="G27" s="62">
        <v>5610520.9301000005</v>
      </c>
      <c r="H27" s="63">
        <v>38658925.717</v>
      </c>
      <c r="I27" s="64">
        <v>519825000</v>
      </c>
      <c r="J27" s="64">
        <v>0</v>
      </c>
      <c r="K27" s="65">
        <f t="shared" si="3"/>
        <v>2295856856.7953997</v>
      </c>
      <c r="L27" s="66"/>
    </row>
    <row r="28" spans="1:13" ht="46.5" x14ac:dyDescent="0.35">
      <c r="A28" s="59">
        <v>4</v>
      </c>
      <c r="B28" s="35" t="s">
        <v>5</v>
      </c>
      <c r="C28" s="62">
        <v>5416005889.3390999</v>
      </c>
      <c r="D28" s="62">
        <v>0</v>
      </c>
      <c r="E28" s="62">
        <f t="shared" si="2"/>
        <v>5416005889.3390999</v>
      </c>
      <c r="F28" s="62">
        <v>402715808.759</v>
      </c>
      <c r="G28" s="62">
        <v>18851350.324999999</v>
      </c>
      <c r="H28" s="63">
        <v>129893990.40899999</v>
      </c>
      <c r="I28" s="64">
        <v>1746612000</v>
      </c>
      <c r="J28" s="64">
        <v>0</v>
      </c>
      <c r="K28" s="65">
        <f t="shared" si="3"/>
        <v>7714079038.8320999</v>
      </c>
      <c r="L28" s="66"/>
    </row>
    <row r="29" spans="1:13" ht="24" thickBot="1" x14ac:dyDescent="0.4">
      <c r="A29" s="59">
        <v>5</v>
      </c>
      <c r="B29" s="59" t="s">
        <v>6</v>
      </c>
      <c r="C29" s="62">
        <v>3223813029.3685002</v>
      </c>
      <c r="D29" s="62">
        <v>42479689.710000001</v>
      </c>
      <c r="E29" s="62">
        <f t="shared" si="2"/>
        <v>3181333339.6585002</v>
      </c>
      <c r="F29" s="62">
        <v>239711790.928</v>
      </c>
      <c r="G29" s="62">
        <v>11221041.860099999</v>
      </c>
      <c r="H29" s="63">
        <v>77317851.433899999</v>
      </c>
      <c r="I29" s="64">
        <v>1039650000</v>
      </c>
      <c r="J29" s="64">
        <v>878812706.00960004</v>
      </c>
      <c r="K29" s="65">
        <f t="shared" si="3"/>
        <v>5428046729.8900995</v>
      </c>
      <c r="L29" s="66"/>
    </row>
    <row r="30" spans="1:13" ht="24.75" thickTop="1" thickBot="1" x14ac:dyDescent="0.4">
      <c r="A30" s="59"/>
      <c r="B30" s="67" t="s">
        <v>10</v>
      </c>
      <c r="C30" s="68">
        <f>SUM(C25:C29)</f>
        <v>169830470387.13351</v>
      </c>
      <c r="D30" s="68">
        <f>SUM(D25:D29)</f>
        <v>40855987772.75</v>
      </c>
      <c r="E30" s="68">
        <f t="shared" ref="E30:K30" si="4">SUM(E25:E29)</f>
        <v>128974482614.38348</v>
      </c>
      <c r="F30" s="68">
        <f t="shared" si="4"/>
        <v>12628017146.0868</v>
      </c>
      <c r="G30" s="68">
        <f t="shared" si="4"/>
        <v>591124485.19010007</v>
      </c>
      <c r="H30" s="68">
        <f t="shared" si="4"/>
        <v>4073104413.5385995</v>
      </c>
      <c r="I30" s="68">
        <f t="shared" si="4"/>
        <v>54768762000</v>
      </c>
      <c r="J30" s="68">
        <f t="shared" si="4"/>
        <v>13182190590.143999</v>
      </c>
      <c r="K30" s="68">
        <f t="shared" si="4"/>
        <v>214217681249.34299</v>
      </c>
      <c r="L30" s="69"/>
    </row>
    <row r="31" spans="1:13" ht="24" thickTop="1" x14ac:dyDescent="0.35">
      <c r="A31" s="52"/>
      <c r="B31" s="52"/>
      <c r="C31" s="52"/>
      <c r="D31" s="70"/>
      <c r="E31" s="70"/>
      <c r="F31" s="71"/>
      <c r="G31" s="71"/>
      <c r="H31" s="71"/>
      <c r="I31" s="72"/>
      <c r="J31" s="73"/>
      <c r="K31" s="74"/>
      <c r="L31" s="66"/>
      <c r="M31" t="s">
        <v>890</v>
      </c>
    </row>
    <row r="32" spans="1:13" ht="23.25" x14ac:dyDescent="0.35">
      <c r="A32" s="50"/>
      <c r="B32" s="52"/>
      <c r="C32" s="52"/>
      <c r="D32" s="52"/>
      <c r="E32" s="132"/>
      <c r="F32" s="70"/>
      <c r="G32" s="52"/>
      <c r="H32" s="75"/>
      <c r="I32" s="75"/>
      <c r="J32" s="70"/>
      <c r="K32" s="75"/>
      <c r="L32" s="70"/>
    </row>
    <row r="33" spans="1:12" ht="96" customHeight="1" x14ac:dyDescent="0.3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</row>
    <row r="34" spans="1:12" ht="23.25" x14ac:dyDescent="0.35">
      <c r="A34" s="52"/>
      <c r="B34" s="87"/>
      <c r="C34" s="87"/>
      <c r="D34" s="87"/>
      <c r="E34" s="87"/>
      <c r="F34" s="87"/>
      <c r="G34" s="87"/>
      <c r="H34" s="52"/>
      <c r="I34" s="52"/>
      <c r="J34" s="52"/>
      <c r="K34" s="52"/>
      <c r="L34" s="52"/>
    </row>
    <row r="35" spans="1:12" ht="23.25" hidden="1" x14ac:dyDescent="0.35">
      <c r="A35" s="52"/>
      <c r="B35" s="87"/>
      <c r="C35" s="87"/>
      <c r="D35" s="87"/>
      <c r="E35" s="87"/>
      <c r="F35" s="87"/>
      <c r="G35" s="87"/>
      <c r="H35" s="52"/>
      <c r="I35" s="52"/>
      <c r="J35" s="52"/>
      <c r="K35" s="52"/>
      <c r="L35" s="52"/>
    </row>
    <row r="36" spans="1:12" ht="23.25" x14ac:dyDescent="0.35">
      <c r="A36" s="52"/>
      <c r="B36" s="87"/>
      <c r="C36" s="87"/>
      <c r="D36" s="87"/>
      <c r="E36" s="87"/>
      <c r="F36" s="87"/>
      <c r="G36" s="87"/>
      <c r="H36" s="52"/>
      <c r="I36" s="52"/>
      <c r="J36" s="52"/>
      <c r="K36" s="52"/>
      <c r="L36" s="52"/>
    </row>
    <row r="37" spans="1:12" ht="42.75" customHeight="1" x14ac:dyDescent="0.35">
      <c r="A37" s="52"/>
      <c r="B37" s="52"/>
      <c r="C37" s="140"/>
      <c r="D37" s="140"/>
      <c r="E37" s="140"/>
      <c r="F37" s="140"/>
      <c r="G37" s="140"/>
      <c r="H37" s="140"/>
      <c r="I37" s="52"/>
      <c r="J37" s="52"/>
      <c r="K37" s="52"/>
      <c r="L37" s="52"/>
    </row>
    <row r="38" spans="1:12" ht="23.25" x14ac:dyDescent="0.35">
      <c r="A38" s="52"/>
      <c r="B38" s="52"/>
      <c r="C38" s="144"/>
      <c r="D38" s="144"/>
      <c r="E38" s="144"/>
      <c r="F38" s="144"/>
      <c r="G38" s="144"/>
      <c r="H38" s="144"/>
      <c r="I38" s="52"/>
      <c r="J38" s="52"/>
      <c r="K38" s="52"/>
      <c r="L38" s="52"/>
    </row>
    <row r="39" spans="1:12" ht="23.25" x14ac:dyDescent="0.35">
      <c r="A39" s="52"/>
      <c r="B39" s="52"/>
      <c r="C39" s="140"/>
      <c r="D39" s="140"/>
      <c r="E39" s="140"/>
      <c r="F39" s="140"/>
      <c r="G39" s="140"/>
      <c r="H39" s="140"/>
      <c r="I39" s="52"/>
      <c r="J39" s="52"/>
      <c r="K39" s="52"/>
      <c r="L39" s="52"/>
    </row>
    <row r="40" spans="1:12" ht="23.25" x14ac:dyDescent="0.35">
      <c r="A40" s="52"/>
      <c r="B40" s="52"/>
      <c r="C40" s="140"/>
      <c r="D40" s="140"/>
      <c r="E40" s="140"/>
      <c r="F40" s="140"/>
      <c r="G40" s="140"/>
      <c r="H40" s="140"/>
      <c r="I40" s="52"/>
      <c r="J40" s="52"/>
      <c r="K40" s="52"/>
      <c r="L40" s="52"/>
    </row>
    <row r="41" spans="1:12" ht="35.25" customHeight="1" x14ac:dyDescent="0.2"/>
  </sheetData>
  <mergeCells count="9">
    <mergeCell ref="A1:I1"/>
    <mergeCell ref="A2:I2"/>
    <mergeCell ref="C40:H40"/>
    <mergeCell ref="A33:L33"/>
    <mergeCell ref="A3:I3"/>
    <mergeCell ref="A20:L20"/>
    <mergeCell ref="C37:H37"/>
    <mergeCell ref="C38:H38"/>
    <mergeCell ref="C39:H39"/>
  </mergeCells>
  <phoneticPr fontId="3" type="noConversion"/>
  <pageMargins left="0.74803149606299213" right="0.74803149606299213" top="0.39370078740157483" bottom="0.41" header="0.51181102362204722" footer="0.51181102362204722"/>
  <pageSetup scale="2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T53"/>
  <sheetViews>
    <sheetView zoomScale="80" zoomScaleNormal="80" workbookViewId="0">
      <pane xSplit="3" ySplit="8" topLeftCell="K65" activePane="bottomRight" state="frozen"/>
      <selection pane="topRight" activeCell="D1" sqref="D1"/>
      <selection pane="bottomLeft" activeCell="A10" sqref="A10"/>
      <selection pane="bottomRight" activeCell="A51" sqref="A51:XFD77"/>
    </sheetView>
  </sheetViews>
  <sheetFormatPr defaultRowHeight="12.75" x14ac:dyDescent="0.2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21.5703125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0" width="19.5703125" customWidth="1"/>
    <col min="11" max="14" width="21" customWidth="1"/>
    <col min="15" max="15" width="22" bestFit="1" customWidth="1"/>
    <col min="16" max="17" width="22" customWidth="1"/>
    <col min="18" max="18" width="24.140625" bestFit="1" customWidth="1"/>
    <col min="19" max="19" width="20.140625" bestFit="1" customWidth="1"/>
    <col min="20" max="20" width="4.28515625" bestFit="1" customWidth="1"/>
  </cols>
  <sheetData>
    <row r="1" spans="1:20" ht="26.25" hidden="1" x14ac:dyDescent="0.4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31"/>
      <c r="N1" s="106"/>
      <c r="O1" s="21"/>
      <c r="P1" s="106"/>
      <c r="Q1" s="106"/>
      <c r="R1" s="21"/>
      <c r="S1" s="21"/>
      <c r="T1" s="21"/>
    </row>
    <row r="2" spans="1:20" ht="26.25" customHeight="1" x14ac:dyDescent="0.4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</row>
    <row r="3" spans="1:20" ht="18" x14ac:dyDescent="0.25">
      <c r="A3" s="156" t="s">
        <v>915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</row>
    <row r="4" spans="1:20" ht="20.25" x14ac:dyDescent="0.3">
      <c r="A4" s="16"/>
      <c r="B4" s="16"/>
      <c r="C4" s="16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6"/>
    </row>
    <row r="5" spans="1:20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 t="s">
        <v>8</v>
      </c>
      <c r="G5" s="2">
        <v>7</v>
      </c>
      <c r="H5" s="2">
        <v>8</v>
      </c>
      <c r="I5" s="2">
        <v>9</v>
      </c>
      <c r="J5" s="2" t="s">
        <v>9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 t="s">
        <v>922</v>
      </c>
      <c r="S5" s="2" t="s">
        <v>923</v>
      </c>
      <c r="T5" s="1"/>
    </row>
    <row r="6" spans="1:20" ht="12.75" customHeight="1" x14ac:dyDescent="0.2">
      <c r="A6" s="151" t="s">
        <v>0</v>
      </c>
      <c r="B6" s="151" t="s">
        <v>22</v>
      </c>
      <c r="C6" s="151" t="s">
        <v>1</v>
      </c>
      <c r="D6" s="151" t="s">
        <v>7</v>
      </c>
      <c r="E6" s="151" t="s">
        <v>31</v>
      </c>
      <c r="F6" s="151" t="s">
        <v>2</v>
      </c>
      <c r="G6" s="148" t="s">
        <v>28</v>
      </c>
      <c r="H6" s="149"/>
      <c r="I6" s="150"/>
      <c r="J6" s="151" t="s">
        <v>15</v>
      </c>
      <c r="K6" s="154" t="s">
        <v>893</v>
      </c>
      <c r="L6" s="154" t="s">
        <v>916</v>
      </c>
      <c r="M6" s="154" t="s">
        <v>921</v>
      </c>
      <c r="N6" s="154" t="s">
        <v>903</v>
      </c>
      <c r="O6" s="151" t="s">
        <v>73</v>
      </c>
      <c r="P6" s="151" t="s">
        <v>896</v>
      </c>
      <c r="Q6" s="151" t="s">
        <v>917</v>
      </c>
      <c r="R6" s="151" t="s">
        <v>30</v>
      </c>
      <c r="S6" s="151" t="s">
        <v>16</v>
      </c>
      <c r="T6" s="151" t="s">
        <v>0</v>
      </c>
    </row>
    <row r="7" spans="1:20" ht="44.25" customHeight="1" x14ac:dyDescent="0.2">
      <c r="A7" s="152"/>
      <c r="B7" s="152"/>
      <c r="C7" s="152"/>
      <c r="D7" s="152"/>
      <c r="E7" s="152"/>
      <c r="F7" s="152"/>
      <c r="G7" s="3" t="s">
        <v>3</v>
      </c>
      <c r="H7" s="3" t="s">
        <v>14</v>
      </c>
      <c r="I7" s="3" t="s">
        <v>851</v>
      </c>
      <c r="J7" s="152"/>
      <c r="K7" s="155"/>
      <c r="L7" s="155"/>
      <c r="M7" s="155"/>
      <c r="N7" s="155"/>
      <c r="O7" s="152"/>
      <c r="P7" s="152"/>
      <c r="Q7" s="152"/>
      <c r="R7" s="152"/>
      <c r="S7" s="152"/>
      <c r="T7" s="152"/>
    </row>
    <row r="8" spans="1:20" ht="18.75" x14ac:dyDescent="0.3">
      <c r="A8" s="1"/>
      <c r="B8" s="1"/>
      <c r="C8" s="1"/>
      <c r="D8" s="125" t="s">
        <v>900</v>
      </c>
      <c r="E8" s="125" t="s">
        <v>900</v>
      </c>
      <c r="F8" s="125" t="s">
        <v>900</v>
      </c>
      <c r="G8" s="125" t="s">
        <v>900</v>
      </c>
      <c r="H8" s="125" t="s">
        <v>900</v>
      </c>
      <c r="I8" s="125" t="s">
        <v>900</v>
      </c>
      <c r="J8" s="125" t="s">
        <v>900</v>
      </c>
      <c r="K8" s="125" t="s">
        <v>900</v>
      </c>
      <c r="L8" s="125" t="s">
        <v>900</v>
      </c>
      <c r="M8" s="125" t="s">
        <v>900</v>
      </c>
      <c r="N8" s="125" t="s">
        <v>900</v>
      </c>
      <c r="O8" s="125" t="s">
        <v>900</v>
      </c>
      <c r="P8" s="125" t="s">
        <v>900</v>
      </c>
      <c r="Q8" s="125" t="s">
        <v>900</v>
      </c>
      <c r="R8" s="125" t="s">
        <v>900</v>
      </c>
      <c r="S8" s="125" t="s">
        <v>900</v>
      </c>
      <c r="T8" s="1"/>
    </row>
    <row r="9" spans="1:20" ht="18" customHeight="1" x14ac:dyDescent="0.25">
      <c r="A9" s="1">
        <v>1</v>
      </c>
      <c r="B9" s="23" t="s">
        <v>36</v>
      </c>
      <c r="C9" s="22">
        <v>17</v>
      </c>
      <c r="D9" s="4">
        <v>2127090915.4812</v>
      </c>
      <c r="E9" s="4">
        <v>429442606.87699997</v>
      </c>
      <c r="F9" s="5">
        <f>D9+E9</f>
        <v>2556533522.3582001</v>
      </c>
      <c r="G9" s="6">
        <v>33320520.199999999</v>
      </c>
      <c r="H9" s="6">
        <v>0</v>
      </c>
      <c r="I9" s="4">
        <v>735771002.03999996</v>
      </c>
      <c r="J9" s="7">
        <f>F9-G9-H9-I9</f>
        <v>1787442000.1182003</v>
      </c>
      <c r="K9" s="5">
        <v>204579658.56</v>
      </c>
      <c r="L9" s="32">
        <v>60180490.869400002</v>
      </c>
      <c r="M9" s="32">
        <v>7403709.8260000004</v>
      </c>
      <c r="N9" s="32">
        <v>685967222.71000004</v>
      </c>
      <c r="O9" s="7">
        <v>883582186.95249999</v>
      </c>
      <c r="P9" s="14">
        <v>0</v>
      </c>
      <c r="Q9" s="14">
        <f>O9-P9</f>
        <v>883582186.95249999</v>
      </c>
      <c r="R9" s="14">
        <f>F9+K9+L9+M9+N9+O9</f>
        <v>4398246791.2761002</v>
      </c>
      <c r="S9" s="8">
        <f>J9+K9+L9+M9+N9+Q9</f>
        <v>3629155269.0360999</v>
      </c>
      <c r="T9" s="1">
        <v>1</v>
      </c>
    </row>
    <row r="10" spans="1:20" ht="18" customHeight="1" x14ac:dyDescent="0.25">
      <c r="A10" s="1">
        <v>2</v>
      </c>
      <c r="B10" s="23" t="s">
        <v>37</v>
      </c>
      <c r="C10" s="18">
        <v>21</v>
      </c>
      <c r="D10" s="4">
        <v>2262858945.9387999</v>
      </c>
      <c r="E10" s="4">
        <v>0</v>
      </c>
      <c r="F10" s="5">
        <f t="shared" ref="F10:F45" si="0">D10+E10</f>
        <v>2262858945.9387999</v>
      </c>
      <c r="G10" s="6">
        <v>82720173.670000002</v>
      </c>
      <c r="H10" s="6">
        <v>0</v>
      </c>
      <c r="I10" s="4">
        <v>482924348.55000001</v>
      </c>
      <c r="J10" s="7">
        <f t="shared" ref="J10:J44" si="1">F10-G10-H10-I10</f>
        <v>1697214423.7187998</v>
      </c>
      <c r="K10" s="5">
        <v>168258508.05000001</v>
      </c>
      <c r="L10" s="32">
        <v>60990787.458999999</v>
      </c>
      <c r="M10" s="32">
        <v>7876274.0657000002</v>
      </c>
      <c r="N10" s="32">
        <v>729751161.65999997</v>
      </c>
      <c r="O10" s="7">
        <v>919087708.57459998</v>
      </c>
      <c r="P10" s="14">
        <v>0</v>
      </c>
      <c r="Q10" s="14">
        <f t="shared" ref="Q10:Q44" si="2">O10-P10</f>
        <v>919087708.57459998</v>
      </c>
      <c r="R10" s="14">
        <f t="shared" ref="R10:R45" si="3">F10+K10+L10+M10+N10+O10</f>
        <v>4148823385.7481003</v>
      </c>
      <c r="S10" s="8">
        <f t="shared" ref="S10:S45" si="4">J10+K10+L10+M10+N10+Q10</f>
        <v>3583178863.5281</v>
      </c>
      <c r="T10" s="1">
        <v>2</v>
      </c>
    </row>
    <row r="11" spans="1:20" ht="18" customHeight="1" x14ac:dyDescent="0.25">
      <c r="A11" s="1">
        <v>3</v>
      </c>
      <c r="B11" s="23" t="s">
        <v>38</v>
      </c>
      <c r="C11" s="18">
        <v>31</v>
      </c>
      <c r="D11" s="4">
        <v>2283887516.2877002</v>
      </c>
      <c r="E11" s="4">
        <v>7463032638.5726995</v>
      </c>
      <c r="F11" s="5">
        <f t="shared" si="0"/>
        <v>9746920154.8603992</v>
      </c>
      <c r="G11" s="6">
        <v>46980423.270000003</v>
      </c>
      <c r="H11" s="6">
        <v>0</v>
      </c>
      <c r="I11" s="4">
        <v>1230984275.9200001</v>
      </c>
      <c r="J11" s="7">
        <f t="shared" si="1"/>
        <v>8468955455.6703987</v>
      </c>
      <c r="K11" s="5">
        <v>948634474.28999996</v>
      </c>
      <c r="L11" s="32">
        <v>57480443.509099998</v>
      </c>
      <c r="M11" s="32">
        <v>7949467.6616000002</v>
      </c>
      <c r="N11" s="32">
        <v>736532681.85000002</v>
      </c>
      <c r="O11" s="7">
        <v>1003118823.3528</v>
      </c>
      <c r="P11" s="14">
        <v>0</v>
      </c>
      <c r="Q11" s="14">
        <f t="shared" si="2"/>
        <v>1003118823.3528</v>
      </c>
      <c r="R11" s="14">
        <f t="shared" si="3"/>
        <v>12500636045.523899</v>
      </c>
      <c r="S11" s="8">
        <f t="shared" si="4"/>
        <v>11222671346.3339</v>
      </c>
      <c r="T11" s="1">
        <v>3</v>
      </c>
    </row>
    <row r="12" spans="1:20" ht="18" customHeight="1" x14ac:dyDescent="0.25">
      <c r="A12" s="1">
        <v>4</v>
      </c>
      <c r="B12" s="23" t="s">
        <v>39</v>
      </c>
      <c r="C12" s="18">
        <v>21</v>
      </c>
      <c r="D12" s="4">
        <v>2258619746.1076002</v>
      </c>
      <c r="E12" s="4">
        <v>0</v>
      </c>
      <c r="F12" s="5">
        <f t="shared" si="0"/>
        <v>2258619746.1076002</v>
      </c>
      <c r="G12" s="6">
        <v>58100380.270000003</v>
      </c>
      <c r="H12" s="6">
        <v>0</v>
      </c>
      <c r="I12" s="4">
        <v>349607870.66000003</v>
      </c>
      <c r="J12" s="7">
        <f t="shared" si="1"/>
        <v>1850911495.1776001</v>
      </c>
      <c r="K12" s="5">
        <v>167943295.53999999</v>
      </c>
      <c r="L12" s="32">
        <v>59376681.998800002</v>
      </c>
      <c r="M12" s="32">
        <v>7861518.7934999997</v>
      </c>
      <c r="N12" s="32">
        <v>728384058.76999998</v>
      </c>
      <c r="O12" s="7">
        <v>1032820290.1459</v>
      </c>
      <c r="P12" s="14">
        <v>0</v>
      </c>
      <c r="Q12" s="14">
        <f t="shared" si="2"/>
        <v>1032820290.1459</v>
      </c>
      <c r="R12" s="14">
        <f t="shared" si="3"/>
        <v>4255005591.3557997</v>
      </c>
      <c r="S12" s="8">
        <f t="shared" si="4"/>
        <v>3847297340.4258003</v>
      </c>
      <c r="T12" s="1">
        <v>4</v>
      </c>
    </row>
    <row r="13" spans="1:20" ht="18" customHeight="1" x14ac:dyDescent="0.25">
      <c r="A13" s="1">
        <v>5</v>
      </c>
      <c r="B13" s="23" t="s">
        <v>40</v>
      </c>
      <c r="C13" s="18">
        <v>20</v>
      </c>
      <c r="D13" s="4">
        <v>2717195227.2056999</v>
      </c>
      <c r="E13" s="4">
        <v>0</v>
      </c>
      <c r="F13" s="5">
        <f t="shared" si="0"/>
        <v>2717195227.2056999</v>
      </c>
      <c r="G13" s="6">
        <v>151401481.72</v>
      </c>
      <c r="H13" s="6">
        <v>201255000</v>
      </c>
      <c r="I13" s="4">
        <v>918083417.38999999</v>
      </c>
      <c r="J13" s="7">
        <f t="shared" si="1"/>
        <v>1446455328.0957003</v>
      </c>
      <c r="K13" s="5">
        <v>202041411.30000001</v>
      </c>
      <c r="L13" s="32">
        <v>98950474.303599998</v>
      </c>
      <c r="M13" s="32">
        <v>9457670.5003999993</v>
      </c>
      <c r="N13" s="32">
        <v>876270426.42999995</v>
      </c>
      <c r="O13" s="7">
        <v>1063991114.9862</v>
      </c>
      <c r="P13" s="14">
        <v>0</v>
      </c>
      <c r="Q13" s="14">
        <f t="shared" si="2"/>
        <v>1063991114.9862</v>
      </c>
      <c r="R13" s="14">
        <f t="shared" si="3"/>
        <v>4967906324.7258997</v>
      </c>
      <c r="S13" s="8">
        <f t="shared" si="4"/>
        <v>3697166425.6159</v>
      </c>
      <c r="T13" s="1">
        <v>5</v>
      </c>
    </row>
    <row r="14" spans="1:20" ht="18" customHeight="1" x14ac:dyDescent="0.25">
      <c r="A14" s="1">
        <v>6</v>
      </c>
      <c r="B14" s="23" t="s">
        <v>41</v>
      </c>
      <c r="C14" s="18">
        <v>8</v>
      </c>
      <c r="D14" s="4">
        <v>2009952153.6308999</v>
      </c>
      <c r="E14" s="4">
        <v>6314453733.7251997</v>
      </c>
      <c r="F14" s="5">
        <f t="shared" si="0"/>
        <v>8324405887.3561001</v>
      </c>
      <c r="G14" s="6">
        <v>42171744.990000002</v>
      </c>
      <c r="H14" s="6">
        <v>0</v>
      </c>
      <c r="I14" s="4">
        <v>1198381100.54</v>
      </c>
      <c r="J14" s="7">
        <f t="shared" si="1"/>
        <v>7083853041.8261003</v>
      </c>
      <c r="K14" s="5">
        <v>755708924.25</v>
      </c>
      <c r="L14" s="32">
        <v>49952016.7469</v>
      </c>
      <c r="M14" s="32">
        <v>6995987.9952999996</v>
      </c>
      <c r="N14" s="32">
        <v>648191051.24000001</v>
      </c>
      <c r="O14" s="7">
        <v>839099871.2148</v>
      </c>
      <c r="P14" s="14">
        <v>0</v>
      </c>
      <c r="Q14" s="14">
        <f t="shared" si="2"/>
        <v>839099871.2148</v>
      </c>
      <c r="R14" s="14">
        <f t="shared" si="3"/>
        <v>10624353738.803101</v>
      </c>
      <c r="S14" s="8">
        <f t="shared" si="4"/>
        <v>9383800893.2730999</v>
      </c>
      <c r="T14" s="1">
        <v>6</v>
      </c>
    </row>
    <row r="15" spans="1:20" ht="18" customHeight="1" x14ac:dyDescent="0.25">
      <c r="A15" s="1">
        <v>7</v>
      </c>
      <c r="B15" s="23" t="s">
        <v>42</v>
      </c>
      <c r="C15" s="18">
        <v>23</v>
      </c>
      <c r="D15" s="4">
        <v>2547546175.9621</v>
      </c>
      <c r="E15" s="4">
        <v>0</v>
      </c>
      <c r="F15" s="5">
        <f t="shared" si="0"/>
        <v>2547546175.9621</v>
      </c>
      <c r="G15" s="6">
        <v>29660990.609999999</v>
      </c>
      <c r="H15" s="6">
        <v>103855987.23</v>
      </c>
      <c r="I15" s="4">
        <v>1021386823.3099999</v>
      </c>
      <c r="J15" s="7">
        <f t="shared" si="1"/>
        <v>1392642374.8120999</v>
      </c>
      <c r="K15" s="5">
        <v>189426883.86000001</v>
      </c>
      <c r="L15" s="32">
        <v>91653726.866999999</v>
      </c>
      <c r="M15" s="32">
        <v>8867177.4759999998</v>
      </c>
      <c r="N15" s="32">
        <v>821560170.42999995</v>
      </c>
      <c r="O15" s="7">
        <v>1013036251.0525</v>
      </c>
      <c r="P15" s="14">
        <v>0</v>
      </c>
      <c r="Q15" s="14">
        <f t="shared" si="2"/>
        <v>1013036251.0525</v>
      </c>
      <c r="R15" s="14">
        <f t="shared" si="3"/>
        <v>4672090385.6476002</v>
      </c>
      <c r="S15" s="8">
        <f t="shared" si="4"/>
        <v>3517186584.4976006</v>
      </c>
      <c r="T15" s="1">
        <v>7</v>
      </c>
    </row>
    <row r="16" spans="1:20" ht="18" customHeight="1" x14ac:dyDescent="0.25">
      <c r="A16" s="1">
        <v>8</v>
      </c>
      <c r="B16" s="23" t="s">
        <v>43</v>
      </c>
      <c r="C16" s="18">
        <v>27</v>
      </c>
      <c r="D16" s="4">
        <v>2822316063.8937001</v>
      </c>
      <c r="E16" s="4">
        <v>0</v>
      </c>
      <c r="F16" s="5">
        <f t="shared" si="0"/>
        <v>2822316063.8937001</v>
      </c>
      <c r="G16" s="6">
        <v>21630296.48</v>
      </c>
      <c r="H16" s="6">
        <v>0</v>
      </c>
      <c r="I16" s="4">
        <v>506775777.50999999</v>
      </c>
      <c r="J16" s="7">
        <f t="shared" si="1"/>
        <v>2293909989.9036999</v>
      </c>
      <c r="K16" s="5">
        <v>209857839.78999999</v>
      </c>
      <c r="L16" s="32">
        <v>71254929.300600007</v>
      </c>
      <c r="M16" s="32">
        <v>9823561.8527000006</v>
      </c>
      <c r="N16" s="127">
        <v>910170927.75</v>
      </c>
      <c r="O16" s="7">
        <v>1030850289.7677</v>
      </c>
      <c r="P16" s="14">
        <v>0</v>
      </c>
      <c r="Q16" s="14">
        <f t="shared" si="2"/>
        <v>1030850289.7677</v>
      </c>
      <c r="R16" s="14">
        <f t="shared" si="3"/>
        <v>5054273612.3547001</v>
      </c>
      <c r="S16" s="8">
        <f t="shared" si="4"/>
        <v>4525867538.3647003</v>
      </c>
      <c r="T16" s="1">
        <v>8</v>
      </c>
    </row>
    <row r="17" spans="1:20" ht="18" customHeight="1" x14ac:dyDescent="0.25">
      <c r="A17" s="1">
        <v>9</v>
      </c>
      <c r="B17" s="23" t="s">
        <v>44</v>
      </c>
      <c r="C17" s="18">
        <v>18</v>
      </c>
      <c r="D17" s="4">
        <v>2284277013.5874</v>
      </c>
      <c r="E17" s="4">
        <v>0</v>
      </c>
      <c r="F17" s="5">
        <f t="shared" si="0"/>
        <v>2284277013.5874</v>
      </c>
      <c r="G17" s="6">
        <v>222020699.58000001</v>
      </c>
      <c r="H17" s="6">
        <v>633134951.91999996</v>
      </c>
      <c r="I17" s="4">
        <v>903535446.16999996</v>
      </c>
      <c r="J17" s="7">
        <f t="shared" si="1"/>
        <v>525585915.9174</v>
      </c>
      <c r="K17" s="5">
        <v>169851082.84</v>
      </c>
      <c r="L17" s="32">
        <v>114275386.23190001</v>
      </c>
      <c r="M17" s="32">
        <v>7950823.3746999996</v>
      </c>
      <c r="N17" s="32">
        <v>736658291.13999999</v>
      </c>
      <c r="O17" s="7">
        <v>891913817.42680001</v>
      </c>
      <c r="P17" s="14">
        <v>0</v>
      </c>
      <c r="Q17" s="14">
        <f t="shared" si="2"/>
        <v>891913817.42680001</v>
      </c>
      <c r="R17" s="14">
        <f t="shared" si="3"/>
        <v>4204926414.6008005</v>
      </c>
      <c r="S17" s="8">
        <f t="shared" si="4"/>
        <v>2446235316.9308</v>
      </c>
      <c r="T17" s="1">
        <v>9</v>
      </c>
    </row>
    <row r="18" spans="1:20" ht="18" customHeight="1" x14ac:dyDescent="0.25">
      <c r="A18" s="1">
        <v>10</v>
      </c>
      <c r="B18" s="23" t="s">
        <v>45</v>
      </c>
      <c r="C18" s="18">
        <v>25</v>
      </c>
      <c r="D18" s="4">
        <v>2306482400.5971999</v>
      </c>
      <c r="E18" s="4">
        <v>10170312034.392</v>
      </c>
      <c r="F18" s="5">
        <f t="shared" si="0"/>
        <v>12476794434.989201</v>
      </c>
      <c r="G18" s="6">
        <v>31673517.829999998</v>
      </c>
      <c r="H18" s="6">
        <v>0</v>
      </c>
      <c r="I18" s="4">
        <v>1385998840.29</v>
      </c>
      <c r="J18" s="7">
        <f t="shared" si="1"/>
        <v>11059122076.869202</v>
      </c>
      <c r="K18" s="5">
        <v>1235267108.5</v>
      </c>
      <c r="L18" s="32">
        <v>61059279.2403</v>
      </c>
      <c r="M18" s="32">
        <v>8028113.0855999999</v>
      </c>
      <c r="N18" s="32">
        <v>743819323.87</v>
      </c>
      <c r="O18" s="7">
        <v>1268809159.9691</v>
      </c>
      <c r="P18" s="14">
        <v>0</v>
      </c>
      <c r="Q18" s="14">
        <f t="shared" si="2"/>
        <v>1268809159.9691</v>
      </c>
      <c r="R18" s="14">
        <f t="shared" si="3"/>
        <v>15793777419.654202</v>
      </c>
      <c r="S18" s="8">
        <f t="shared" si="4"/>
        <v>14376105061.534203</v>
      </c>
      <c r="T18" s="1">
        <v>10</v>
      </c>
    </row>
    <row r="19" spans="1:20" ht="18" customHeight="1" x14ac:dyDescent="0.25">
      <c r="A19" s="1">
        <v>11</v>
      </c>
      <c r="B19" s="23" t="s">
        <v>46</v>
      </c>
      <c r="C19" s="18">
        <v>13</v>
      </c>
      <c r="D19" s="4">
        <v>2032268813.0293</v>
      </c>
      <c r="E19" s="4">
        <v>0</v>
      </c>
      <c r="F19" s="5">
        <f t="shared" si="0"/>
        <v>2032268813.0293</v>
      </c>
      <c r="G19" s="6">
        <v>44424386.049999997</v>
      </c>
      <c r="H19" s="6">
        <v>0</v>
      </c>
      <c r="I19" s="4">
        <v>410978202.69029999</v>
      </c>
      <c r="J19" s="7">
        <f t="shared" si="1"/>
        <v>1576866224.289</v>
      </c>
      <c r="K19" s="5">
        <v>151112608.69999999</v>
      </c>
      <c r="L19" s="32">
        <v>88463386.495499998</v>
      </c>
      <c r="M19" s="32">
        <v>7073665.0092000002</v>
      </c>
      <c r="N19" s="32">
        <v>655387968.28999996</v>
      </c>
      <c r="O19" s="7">
        <v>899678425.85090005</v>
      </c>
      <c r="P19" s="14">
        <v>0</v>
      </c>
      <c r="Q19" s="14">
        <f t="shared" si="2"/>
        <v>899678425.85090005</v>
      </c>
      <c r="R19" s="14">
        <f t="shared" si="3"/>
        <v>3833984867.3749003</v>
      </c>
      <c r="S19" s="8">
        <f t="shared" si="4"/>
        <v>3378582278.6346002</v>
      </c>
      <c r="T19" s="1">
        <v>11</v>
      </c>
    </row>
    <row r="20" spans="1:20" ht="18" customHeight="1" x14ac:dyDescent="0.25">
      <c r="A20" s="1">
        <v>12</v>
      </c>
      <c r="B20" s="23" t="s">
        <v>47</v>
      </c>
      <c r="C20" s="18">
        <v>18</v>
      </c>
      <c r="D20" s="4">
        <v>2124046620.1403</v>
      </c>
      <c r="E20" s="4">
        <v>965672238.71739995</v>
      </c>
      <c r="F20" s="5">
        <f t="shared" si="0"/>
        <v>3089718858.8576999</v>
      </c>
      <c r="G20" s="6">
        <v>100287446.92</v>
      </c>
      <c r="H20" s="6">
        <v>0</v>
      </c>
      <c r="I20" s="4">
        <v>678604929.00999999</v>
      </c>
      <c r="J20" s="7">
        <f t="shared" si="1"/>
        <v>2310826482.9277</v>
      </c>
      <c r="K20" s="5">
        <v>249632694.22</v>
      </c>
      <c r="L20" s="32">
        <v>94131186.6065</v>
      </c>
      <c r="M20" s="32">
        <v>7393113.6266999999</v>
      </c>
      <c r="N20" s="32">
        <v>684985465.50999999</v>
      </c>
      <c r="O20" s="7">
        <v>932800572.58350003</v>
      </c>
      <c r="P20" s="14">
        <v>0</v>
      </c>
      <c r="Q20" s="14">
        <f t="shared" si="2"/>
        <v>932800572.58350003</v>
      </c>
      <c r="R20" s="14">
        <f t="shared" si="3"/>
        <v>5058661891.4043999</v>
      </c>
      <c r="S20" s="8">
        <f t="shared" si="4"/>
        <v>4279769515.4743996</v>
      </c>
      <c r="T20" s="1">
        <v>12</v>
      </c>
    </row>
    <row r="21" spans="1:20" ht="18" customHeight="1" x14ac:dyDescent="0.25">
      <c r="A21" s="1">
        <v>13</v>
      </c>
      <c r="B21" s="23" t="s">
        <v>48</v>
      </c>
      <c r="C21" s="18">
        <v>16</v>
      </c>
      <c r="D21" s="4">
        <v>2031122015.5816</v>
      </c>
      <c r="E21" s="4">
        <v>0</v>
      </c>
      <c r="F21" s="5">
        <f t="shared" si="0"/>
        <v>2031122015.5816</v>
      </c>
      <c r="G21" s="6">
        <v>98939420.890000001</v>
      </c>
      <c r="H21" s="6">
        <v>102458000.01000001</v>
      </c>
      <c r="I21" s="4">
        <v>619211493.80999994</v>
      </c>
      <c r="J21" s="7">
        <f t="shared" si="1"/>
        <v>1210513100.8715999</v>
      </c>
      <c r="K21" s="5">
        <v>151027336.72999999</v>
      </c>
      <c r="L21" s="32">
        <v>54855767.958300002</v>
      </c>
      <c r="M21" s="32">
        <v>7069673.3811999997</v>
      </c>
      <c r="N21" s="32">
        <v>655018136.67999995</v>
      </c>
      <c r="O21" s="7">
        <v>840183153.48710001</v>
      </c>
      <c r="P21" s="14">
        <v>0</v>
      </c>
      <c r="Q21" s="14">
        <f t="shared" si="2"/>
        <v>840183153.48710001</v>
      </c>
      <c r="R21" s="14">
        <f t="shared" si="3"/>
        <v>3739276083.8181996</v>
      </c>
      <c r="S21" s="8">
        <f t="shared" si="4"/>
        <v>2918667169.1082001</v>
      </c>
      <c r="T21" s="1">
        <v>13</v>
      </c>
    </row>
    <row r="22" spans="1:20" ht="18" customHeight="1" x14ac:dyDescent="0.25">
      <c r="A22" s="1">
        <v>14</v>
      </c>
      <c r="B22" s="23" t="s">
        <v>49</v>
      </c>
      <c r="C22" s="18">
        <v>17</v>
      </c>
      <c r="D22" s="4">
        <v>2284474162.1164999</v>
      </c>
      <c r="E22" s="4">
        <v>0</v>
      </c>
      <c r="F22" s="5">
        <f t="shared" si="0"/>
        <v>2284474162.1164999</v>
      </c>
      <c r="G22" s="6">
        <v>95752542.719999999</v>
      </c>
      <c r="H22" s="6">
        <v>0</v>
      </c>
      <c r="I22" s="4">
        <v>359035558.30000001</v>
      </c>
      <c r="J22" s="7">
        <f t="shared" si="1"/>
        <v>1829686061.0965002</v>
      </c>
      <c r="K22" s="5">
        <v>169865742.13</v>
      </c>
      <c r="L22" s="32">
        <v>58855083.167800002</v>
      </c>
      <c r="M22" s="32">
        <v>7951509.5844000001</v>
      </c>
      <c r="N22" s="32">
        <v>736721869.73000002</v>
      </c>
      <c r="O22" s="7">
        <v>954939572.9346</v>
      </c>
      <c r="P22" s="14">
        <v>0</v>
      </c>
      <c r="Q22" s="14">
        <f t="shared" si="2"/>
        <v>954939572.9346</v>
      </c>
      <c r="R22" s="14">
        <f t="shared" si="3"/>
        <v>4212807939.6633</v>
      </c>
      <c r="S22" s="8">
        <f t="shared" si="4"/>
        <v>3758019838.6433001</v>
      </c>
      <c r="T22" s="1">
        <v>14</v>
      </c>
    </row>
    <row r="23" spans="1:20" ht="18" customHeight="1" x14ac:dyDescent="0.25">
      <c r="A23" s="1">
        <v>15</v>
      </c>
      <c r="B23" s="23" t="s">
        <v>50</v>
      </c>
      <c r="C23" s="18">
        <v>11</v>
      </c>
      <c r="D23" s="4">
        <v>2139660947.2033</v>
      </c>
      <c r="E23" s="4">
        <v>0</v>
      </c>
      <c r="F23" s="5">
        <f t="shared" si="0"/>
        <v>2139660947.2033</v>
      </c>
      <c r="G23" s="6">
        <v>38851191.560000002</v>
      </c>
      <c r="H23" s="6">
        <v>533792423.91000003</v>
      </c>
      <c r="I23" s="4">
        <v>397856398.69999999</v>
      </c>
      <c r="J23" s="7">
        <f t="shared" si="1"/>
        <v>1169160933.0332999</v>
      </c>
      <c r="K23" s="5">
        <v>159097923.16</v>
      </c>
      <c r="L23" s="32">
        <v>78470411.560699999</v>
      </c>
      <c r="M23" s="32">
        <v>7447462.0072999997</v>
      </c>
      <c r="N23" s="32">
        <v>690020942.13</v>
      </c>
      <c r="O23" s="7">
        <v>845748102.61570001</v>
      </c>
      <c r="P23" s="14">
        <v>0</v>
      </c>
      <c r="Q23" s="14">
        <f t="shared" si="2"/>
        <v>845748102.61570001</v>
      </c>
      <c r="R23" s="14">
        <f t="shared" si="3"/>
        <v>3920445788.677</v>
      </c>
      <c r="S23" s="8">
        <f t="shared" si="4"/>
        <v>2949945774.507</v>
      </c>
      <c r="T23" s="1">
        <v>15</v>
      </c>
    </row>
    <row r="24" spans="1:20" ht="18" customHeight="1" x14ac:dyDescent="0.25">
      <c r="A24" s="1">
        <v>16</v>
      </c>
      <c r="B24" s="23" t="s">
        <v>51</v>
      </c>
      <c r="C24" s="18">
        <v>27</v>
      </c>
      <c r="D24" s="4">
        <v>2361809942.7477002</v>
      </c>
      <c r="E24" s="4">
        <v>716210758.62829995</v>
      </c>
      <c r="F24" s="5">
        <f t="shared" si="0"/>
        <v>3078020701.3760004</v>
      </c>
      <c r="G24" s="6">
        <v>55064324.159999996</v>
      </c>
      <c r="H24" s="6">
        <v>0</v>
      </c>
      <c r="I24" s="4">
        <v>1008399955.6900001</v>
      </c>
      <c r="J24" s="7">
        <f t="shared" si="1"/>
        <v>2014556421.5260005</v>
      </c>
      <c r="K24" s="5">
        <v>251527716.21000001</v>
      </c>
      <c r="L24" s="32">
        <v>59050203.266400002</v>
      </c>
      <c r="M24" s="32">
        <v>8220690.2174000004</v>
      </c>
      <c r="N24" s="32">
        <v>761661946.46000004</v>
      </c>
      <c r="O24" s="7">
        <v>984995720.66279995</v>
      </c>
      <c r="P24" s="14">
        <v>0</v>
      </c>
      <c r="Q24" s="14">
        <f t="shared" si="2"/>
        <v>984995720.66279995</v>
      </c>
      <c r="R24" s="14">
        <f t="shared" si="3"/>
        <v>5143476978.1926003</v>
      </c>
      <c r="S24" s="8">
        <f t="shared" si="4"/>
        <v>4080012698.3426003</v>
      </c>
      <c r="T24" s="1">
        <v>16</v>
      </c>
    </row>
    <row r="25" spans="1:20" ht="18" customHeight="1" x14ac:dyDescent="0.25">
      <c r="A25" s="1">
        <v>17</v>
      </c>
      <c r="B25" s="23" t="s">
        <v>52</v>
      </c>
      <c r="C25" s="18">
        <v>27</v>
      </c>
      <c r="D25" s="4">
        <v>2540345684.8571</v>
      </c>
      <c r="E25" s="4">
        <v>0</v>
      </c>
      <c r="F25" s="5">
        <f t="shared" si="0"/>
        <v>2540345684.8571</v>
      </c>
      <c r="G25" s="6">
        <v>32712191.289999999</v>
      </c>
      <c r="H25" s="6">
        <v>0</v>
      </c>
      <c r="I25" s="4">
        <v>315790791.37</v>
      </c>
      <c r="J25" s="7">
        <f t="shared" si="1"/>
        <v>2191842702.1971002</v>
      </c>
      <c r="K25" s="5">
        <v>188891479.78999999</v>
      </c>
      <c r="L25" s="32">
        <v>64210486.740199998</v>
      </c>
      <c r="M25" s="32">
        <v>8842114.9145999998</v>
      </c>
      <c r="N25" s="32">
        <v>819238078.38999999</v>
      </c>
      <c r="O25" s="7">
        <v>1061165593.8597</v>
      </c>
      <c r="P25" s="14">
        <v>0</v>
      </c>
      <c r="Q25" s="14">
        <f t="shared" si="2"/>
        <v>1061165593.8597</v>
      </c>
      <c r="R25" s="14">
        <f t="shared" si="3"/>
        <v>4682693438.5515995</v>
      </c>
      <c r="S25" s="8">
        <f t="shared" si="4"/>
        <v>4334190455.8915997</v>
      </c>
      <c r="T25" s="1">
        <v>17</v>
      </c>
    </row>
    <row r="26" spans="1:20" ht="18" customHeight="1" x14ac:dyDescent="0.25">
      <c r="A26" s="1">
        <v>18</v>
      </c>
      <c r="B26" s="23" t="s">
        <v>53</v>
      </c>
      <c r="C26" s="18">
        <v>23</v>
      </c>
      <c r="D26" s="4">
        <v>2976310438.5381999</v>
      </c>
      <c r="E26" s="4">
        <v>0</v>
      </c>
      <c r="F26" s="5">
        <f t="shared" si="0"/>
        <v>2976310438.5381999</v>
      </c>
      <c r="G26" s="6">
        <v>414568559.11000001</v>
      </c>
      <c r="H26" s="6">
        <v>0</v>
      </c>
      <c r="I26" s="4">
        <v>355822116.18000001</v>
      </c>
      <c r="J26" s="7">
        <f t="shared" si="1"/>
        <v>2205919763.2481999</v>
      </c>
      <c r="K26" s="5">
        <v>221308338.63</v>
      </c>
      <c r="L26" s="32">
        <v>102178068.4225</v>
      </c>
      <c r="M26" s="32">
        <v>10359566.0528</v>
      </c>
      <c r="N26" s="32">
        <v>959832694.76999998</v>
      </c>
      <c r="O26" s="7">
        <v>1189882368.4079001</v>
      </c>
      <c r="P26" s="14">
        <v>0</v>
      </c>
      <c r="Q26" s="14">
        <f t="shared" si="2"/>
        <v>1189882368.4079001</v>
      </c>
      <c r="R26" s="14">
        <f t="shared" si="3"/>
        <v>5459871474.8214006</v>
      </c>
      <c r="S26" s="8">
        <f t="shared" si="4"/>
        <v>4689480799.5314007</v>
      </c>
      <c r="T26" s="1">
        <v>18</v>
      </c>
    </row>
    <row r="27" spans="1:20" ht="18" customHeight="1" x14ac:dyDescent="0.25">
      <c r="A27" s="1">
        <v>19</v>
      </c>
      <c r="B27" s="23" t="s">
        <v>54</v>
      </c>
      <c r="C27" s="18">
        <v>44</v>
      </c>
      <c r="D27" s="4">
        <v>3603155138.1283998</v>
      </c>
      <c r="E27" s="4">
        <v>0</v>
      </c>
      <c r="F27" s="5">
        <f t="shared" si="0"/>
        <v>3603155138.1283998</v>
      </c>
      <c r="G27" s="6">
        <v>79912356.299999997</v>
      </c>
      <c r="H27" s="6">
        <v>0</v>
      </c>
      <c r="I27" s="4">
        <v>601360291.70000005</v>
      </c>
      <c r="J27" s="7">
        <f t="shared" si="1"/>
        <v>2921882490.1283998</v>
      </c>
      <c r="K27" s="5">
        <v>267918382.13999999</v>
      </c>
      <c r="L27" s="32">
        <v>101960611.8712</v>
      </c>
      <c r="M27" s="32">
        <v>12541408.0361</v>
      </c>
      <c r="N27" s="32">
        <v>1161984335.0799999</v>
      </c>
      <c r="O27" s="7">
        <v>1677604575.2098</v>
      </c>
      <c r="P27" s="14">
        <v>0</v>
      </c>
      <c r="Q27" s="14">
        <f t="shared" si="2"/>
        <v>1677604575.2098</v>
      </c>
      <c r="R27" s="14">
        <f t="shared" si="3"/>
        <v>6825164450.4654989</v>
      </c>
      <c r="S27" s="8">
        <f t="shared" si="4"/>
        <v>6143891802.4654989</v>
      </c>
      <c r="T27" s="1">
        <v>19</v>
      </c>
    </row>
    <row r="28" spans="1:20" ht="18" customHeight="1" x14ac:dyDescent="0.25">
      <c r="A28" s="1">
        <v>20</v>
      </c>
      <c r="B28" s="23" t="s">
        <v>55</v>
      </c>
      <c r="C28" s="18">
        <v>34</v>
      </c>
      <c r="D28" s="4">
        <v>2792342686.4233999</v>
      </c>
      <c r="E28" s="4">
        <v>0</v>
      </c>
      <c r="F28" s="5">
        <f t="shared" si="0"/>
        <v>2792342686.4233999</v>
      </c>
      <c r="G28" s="6">
        <v>116240458.45999999</v>
      </c>
      <c r="H28" s="6">
        <v>0</v>
      </c>
      <c r="I28" s="4">
        <v>510053619.75999999</v>
      </c>
      <c r="J28" s="7">
        <f t="shared" si="1"/>
        <v>2166048608.2033997</v>
      </c>
      <c r="K28" s="5">
        <v>207629121.21000001</v>
      </c>
      <c r="L28" s="32">
        <v>73141507.903600007</v>
      </c>
      <c r="M28" s="32">
        <v>9719234.3001000006</v>
      </c>
      <c r="N28" s="32">
        <v>900504789.66999996</v>
      </c>
      <c r="O28" s="7">
        <v>1179885669.8727</v>
      </c>
      <c r="P28" s="14">
        <v>0</v>
      </c>
      <c r="Q28" s="14">
        <f t="shared" si="2"/>
        <v>1179885669.8727</v>
      </c>
      <c r="R28" s="14">
        <f t="shared" si="3"/>
        <v>5163223009.3797998</v>
      </c>
      <c r="S28" s="8">
        <f t="shared" si="4"/>
        <v>4536928931.1597996</v>
      </c>
      <c r="T28" s="1">
        <v>20</v>
      </c>
    </row>
    <row r="29" spans="1:20" ht="18" customHeight="1" x14ac:dyDescent="0.25">
      <c r="A29" s="1">
        <v>21</v>
      </c>
      <c r="B29" s="23" t="s">
        <v>56</v>
      </c>
      <c r="C29" s="18">
        <v>21</v>
      </c>
      <c r="D29" s="4">
        <v>2398636298.7758999</v>
      </c>
      <c r="E29" s="4">
        <v>0</v>
      </c>
      <c r="F29" s="5">
        <f t="shared" si="0"/>
        <v>2398636298.7758999</v>
      </c>
      <c r="G29" s="6">
        <v>32996092.030000001</v>
      </c>
      <c r="H29" s="6">
        <v>0</v>
      </c>
      <c r="I29" s="4">
        <v>454134183.77999997</v>
      </c>
      <c r="J29" s="7">
        <f t="shared" si="1"/>
        <v>1911506022.9658997</v>
      </c>
      <c r="K29" s="5">
        <v>178354451</v>
      </c>
      <c r="L29" s="32">
        <v>72317540.937299997</v>
      </c>
      <c r="M29" s="32">
        <v>8348870.7534999996</v>
      </c>
      <c r="N29" s="32">
        <v>773538106.99000001</v>
      </c>
      <c r="O29" s="7">
        <v>931293617.70229995</v>
      </c>
      <c r="P29" s="14">
        <v>0</v>
      </c>
      <c r="Q29" s="14">
        <f t="shared" si="2"/>
        <v>931293617.70229995</v>
      </c>
      <c r="R29" s="14">
        <f t="shared" si="3"/>
        <v>4362488886.1590004</v>
      </c>
      <c r="S29" s="8">
        <f t="shared" si="4"/>
        <v>3875358610.349</v>
      </c>
      <c r="T29" s="1">
        <v>21</v>
      </c>
    </row>
    <row r="30" spans="1:20" ht="18" customHeight="1" x14ac:dyDescent="0.25">
      <c r="A30" s="1">
        <v>22</v>
      </c>
      <c r="B30" s="23" t="s">
        <v>57</v>
      </c>
      <c r="C30" s="18">
        <v>21</v>
      </c>
      <c r="D30" s="4">
        <v>2510648079.5335002</v>
      </c>
      <c r="E30" s="4">
        <v>0</v>
      </c>
      <c r="F30" s="5">
        <f t="shared" si="0"/>
        <v>2510648079.5335002</v>
      </c>
      <c r="G30" s="6">
        <v>45322735.670000002</v>
      </c>
      <c r="H30" s="6">
        <v>117593824.09999999</v>
      </c>
      <c r="I30" s="4">
        <v>611500169.09000003</v>
      </c>
      <c r="J30" s="7">
        <f t="shared" si="1"/>
        <v>1736231350.6735001</v>
      </c>
      <c r="K30" s="5">
        <v>186683266.69</v>
      </c>
      <c r="L30" s="32">
        <v>239549769.0774</v>
      </c>
      <c r="M30" s="32">
        <v>8738747.2349999994</v>
      </c>
      <c r="N30" s="32">
        <v>809660874.27999997</v>
      </c>
      <c r="O30" s="7">
        <v>938018569.92770004</v>
      </c>
      <c r="P30" s="14">
        <v>0</v>
      </c>
      <c r="Q30" s="14">
        <f t="shared" si="2"/>
        <v>938018569.92770004</v>
      </c>
      <c r="R30" s="14">
        <f t="shared" si="3"/>
        <v>4693299306.7436008</v>
      </c>
      <c r="S30" s="8">
        <f t="shared" si="4"/>
        <v>3918882577.8836002</v>
      </c>
      <c r="T30" s="1">
        <v>22</v>
      </c>
    </row>
    <row r="31" spans="1:20" ht="18" customHeight="1" x14ac:dyDescent="0.25">
      <c r="A31" s="1">
        <v>23</v>
      </c>
      <c r="B31" s="23" t="s">
        <v>58</v>
      </c>
      <c r="C31" s="18">
        <v>16</v>
      </c>
      <c r="D31" s="4">
        <v>2022066488.6687</v>
      </c>
      <c r="E31" s="4">
        <v>0</v>
      </c>
      <c r="F31" s="5">
        <f t="shared" si="0"/>
        <v>2022066488.6687</v>
      </c>
      <c r="G31" s="6">
        <v>39642674.649999999</v>
      </c>
      <c r="H31" s="6">
        <v>0</v>
      </c>
      <c r="I31" s="4">
        <v>527937094.43000001</v>
      </c>
      <c r="J31" s="7">
        <f t="shared" si="1"/>
        <v>1454486719.5886998</v>
      </c>
      <c r="K31" s="5">
        <v>150353998.5</v>
      </c>
      <c r="L31" s="32">
        <v>62264219.910599999</v>
      </c>
      <c r="M31" s="32">
        <v>7038154.0450999998</v>
      </c>
      <c r="N31" s="32">
        <v>652097812.67999995</v>
      </c>
      <c r="O31" s="7">
        <v>837595864.73020005</v>
      </c>
      <c r="P31" s="14">
        <v>0</v>
      </c>
      <c r="Q31" s="14">
        <f t="shared" si="2"/>
        <v>837595864.73020005</v>
      </c>
      <c r="R31" s="14">
        <f t="shared" si="3"/>
        <v>3731416538.5346003</v>
      </c>
      <c r="S31" s="8">
        <f t="shared" si="4"/>
        <v>3163836769.4545994</v>
      </c>
      <c r="T31" s="1">
        <v>23</v>
      </c>
    </row>
    <row r="32" spans="1:20" ht="18" customHeight="1" x14ac:dyDescent="0.25">
      <c r="A32" s="1">
        <v>24</v>
      </c>
      <c r="B32" s="23" t="s">
        <v>59</v>
      </c>
      <c r="C32" s="18">
        <v>20</v>
      </c>
      <c r="D32" s="4">
        <v>3043098261.3436999</v>
      </c>
      <c r="E32" s="4">
        <v>0</v>
      </c>
      <c r="F32" s="5">
        <f t="shared" si="0"/>
        <v>3043098261.3436999</v>
      </c>
      <c r="G32" s="6">
        <v>1455470843.49</v>
      </c>
      <c r="H32" s="6">
        <v>2000000000</v>
      </c>
      <c r="I32" s="4">
        <v>1000000000</v>
      </c>
      <c r="J32" s="7">
        <f t="shared" si="1"/>
        <v>-1412372582.1463001</v>
      </c>
      <c r="K32" s="5">
        <v>226274454.37</v>
      </c>
      <c r="L32" s="32">
        <v>98952983.4648</v>
      </c>
      <c r="M32" s="32">
        <v>10592032.6842</v>
      </c>
      <c r="N32" s="32">
        <v>981371152.28999996</v>
      </c>
      <c r="O32" s="7">
        <v>8692776019.6882</v>
      </c>
      <c r="P32" s="14">
        <v>1000000000</v>
      </c>
      <c r="Q32" s="14">
        <f t="shared" si="2"/>
        <v>7692776019.6882</v>
      </c>
      <c r="R32" s="14">
        <f t="shared" si="3"/>
        <v>13053064903.8409</v>
      </c>
      <c r="S32" s="8">
        <f t="shared" si="4"/>
        <v>7597594060.3508997</v>
      </c>
      <c r="T32" s="1">
        <v>24</v>
      </c>
    </row>
    <row r="33" spans="1:20" ht="18" customHeight="1" x14ac:dyDescent="0.25">
      <c r="A33" s="1">
        <v>25</v>
      </c>
      <c r="B33" s="23" t="s">
        <v>60</v>
      </c>
      <c r="C33" s="18">
        <v>13</v>
      </c>
      <c r="D33" s="4">
        <v>2094865227.1858001</v>
      </c>
      <c r="E33" s="4">
        <v>0</v>
      </c>
      <c r="F33" s="5">
        <f t="shared" si="0"/>
        <v>2094865227.1858001</v>
      </c>
      <c r="G33" s="6">
        <v>37072493.079999998</v>
      </c>
      <c r="H33" s="6">
        <v>226360533.05000001</v>
      </c>
      <c r="I33" s="4">
        <v>276871296.01999998</v>
      </c>
      <c r="J33" s="7">
        <f t="shared" si="1"/>
        <v>1554560905.0358002</v>
      </c>
      <c r="K33" s="5">
        <v>155767065.52000001</v>
      </c>
      <c r="L33" s="32">
        <v>79937177.581100002</v>
      </c>
      <c r="M33" s="32">
        <v>7291542.7139999997</v>
      </c>
      <c r="N33" s="32">
        <v>675574735.13999999</v>
      </c>
      <c r="O33" s="7">
        <v>806845274.96860003</v>
      </c>
      <c r="P33" s="14">
        <v>0</v>
      </c>
      <c r="Q33" s="14">
        <f t="shared" si="2"/>
        <v>806845274.96860003</v>
      </c>
      <c r="R33" s="14">
        <f t="shared" si="3"/>
        <v>3820281023.1094999</v>
      </c>
      <c r="S33" s="8">
        <f t="shared" si="4"/>
        <v>3279976700.9595003</v>
      </c>
      <c r="T33" s="1">
        <v>25</v>
      </c>
    </row>
    <row r="34" spans="1:20" ht="18" customHeight="1" x14ac:dyDescent="0.25">
      <c r="A34" s="1">
        <v>26</v>
      </c>
      <c r="B34" s="23" t="s">
        <v>61</v>
      </c>
      <c r="C34" s="18">
        <v>25</v>
      </c>
      <c r="D34" s="4">
        <v>2690761112.5054002</v>
      </c>
      <c r="E34" s="4">
        <v>0</v>
      </c>
      <c r="F34" s="5">
        <f t="shared" si="0"/>
        <v>2690761112.5054002</v>
      </c>
      <c r="G34" s="6">
        <v>69773986.439999998</v>
      </c>
      <c r="H34" s="6">
        <v>275631992.38</v>
      </c>
      <c r="I34" s="4">
        <v>330255133.80000001</v>
      </c>
      <c r="J34" s="7">
        <f t="shared" si="1"/>
        <v>2015099999.8854001</v>
      </c>
      <c r="K34" s="5">
        <v>200075860.28</v>
      </c>
      <c r="L34" s="32">
        <v>92460628.218600005</v>
      </c>
      <c r="M34" s="32">
        <v>9365661.9672999997</v>
      </c>
      <c r="N34" s="32">
        <v>867745667.98000002</v>
      </c>
      <c r="O34" s="7">
        <v>996256902.78600001</v>
      </c>
      <c r="P34" s="14">
        <v>0</v>
      </c>
      <c r="Q34" s="14">
        <f t="shared" si="2"/>
        <v>996256902.78600001</v>
      </c>
      <c r="R34" s="14">
        <f t="shared" si="3"/>
        <v>4856665833.7372999</v>
      </c>
      <c r="S34" s="8">
        <f t="shared" si="4"/>
        <v>4181004721.1173</v>
      </c>
      <c r="T34" s="1">
        <v>26</v>
      </c>
    </row>
    <row r="35" spans="1:20" ht="18" customHeight="1" x14ac:dyDescent="0.25">
      <c r="A35" s="1">
        <v>27</v>
      </c>
      <c r="B35" s="23" t="s">
        <v>62</v>
      </c>
      <c r="C35" s="18">
        <v>20</v>
      </c>
      <c r="D35" s="4">
        <v>2110423794.9244001</v>
      </c>
      <c r="E35" s="4">
        <v>0</v>
      </c>
      <c r="F35" s="5">
        <f t="shared" si="0"/>
        <v>2110423794.9244001</v>
      </c>
      <c r="G35" s="6">
        <v>0</v>
      </c>
      <c r="H35" s="6">
        <v>0</v>
      </c>
      <c r="I35" s="4">
        <v>1285898299.3800001</v>
      </c>
      <c r="J35" s="7">
        <f t="shared" si="1"/>
        <v>824525495.54439998</v>
      </c>
      <c r="K35" s="5">
        <v>156923947.78999999</v>
      </c>
      <c r="L35" s="32">
        <v>301852628.77399999</v>
      </c>
      <c r="M35" s="32">
        <v>7345697.0146000003</v>
      </c>
      <c r="N35" s="32">
        <v>680592229.88999999</v>
      </c>
      <c r="O35" s="7">
        <v>967814200.59619999</v>
      </c>
      <c r="P35" s="14">
        <v>0</v>
      </c>
      <c r="Q35" s="14">
        <f t="shared" si="2"/>
        <v>967814200.59619999</v>
      </c>
      <c r="R35" s="14">
        <f t="shared" si="3"/>
        <v>4224952498.9892001</v>
      </c>
      <c r="S35" s="8">
        <f t="shared" si="4"/>
        <v>2939054199.6092</v>
      </c>
      <c r="T35" s="1">
        <v>27</v>
      </c>
    </row>
    <row r="36" spans="1:20" ht="18" customHeight="1" x14ac:dyDescent="0.25">
      <c r="A36" s="1">
        <v>28</v>
      </c>
      <c r="B36" s="23" t="s">
        <v>63</v>
      </c>
      <c r="C36" s="18">
        <v>18</v>
      </c>
      <c r="D36" s="4">
        <v>2114604780.8155999</v>
      </c>
      <c r="E36" s="4">
        <v>920000792.84319997</v>
      </c>
      <c r="F36" s="5">
        <f t="shared" si="0"/>
        <v>3034605573.6588001</v>
      </c>
      <c r="G36" s="6">
        <v>86563451.319999993</v>
      </c>
      <c r="H36" s="6">
        <v>951995613.62</v>
      </c>
      <c r="I36" s="4">
        <v>515126931.64999998</v>
      </c>
      <c r="J36" s="7">
        <f t="shared" si="1"/>
        <v>1480919577.0688</v>
      </c>
      <c r="K36" s="5">
        <v>254180901.16999999</v>
      </c>
      <c r="L36" s="32">
        <v>90073261.553599998</v>
      </c>
      <c r="M36" s="32">
        <v>7360249.6629999997</v>
      </c>
      <c r="N36" s="32">
        <v>681940559.32000005</v>
      </c>
      <c r="O36" s="7">
        <v>943246284.38240004</v>
      </c>
      <c r="P36" s="14">
        <v>0</v>
      </c>
      <c r="Q36" s="14">
        <f t="shared" si="2"/>
        <v>943246284.38240004</v>
      </c>
      <c r="R36" s="14">
        <f t="shared" si="3"/>
        <v>5011406829.7478008</v>
      </c>
      <c r="S36" s="8">
        <f t="shared" si="4"/>
        <v>3457720833.1578002</v>
      </c>
      <c r="T36" s="1">
        <v>28</v>
      </c>
    </row>
    <row r="37" spans="1:20" ht="18" customHeight="1" x14ac:dyDescent="0.25">
      <c r="A37" s="1">
        <v>29</v>
      </c>
      <c r="B37" s="23" t="s">
        <v>64</v>
      </c>
      <c r="C37" s="18">
        <v>30</v>
      </c>
      <c r="D37" s="4">
        <v>2071735531.9124999</v>
      </c>
      <c r="E37" s="4">
        <v>0</v>
      </c>
      <c r="F37" s="5">
        <f t="shared" si="0"/>
        <v>2071735531.9124999</v>
      </c>
      <c r="G37" s="6">
        <v>158862570.41999999</v>
      </c>
      <c r="H37" s="6">
        <v>0</v>
      </c>
      <c r="I37" s="4">
        <v>1527614502.9400001</v>
      </c>
      <c r="J37" s="7">
        <f t="shared" si="1"/>
        <v>385258458.55249977</v>
      </c>
      <c r="K37" s="5">
        <v>154047219.91</v>
      </c>
      <c r="L37" s="32">
        <v>70251960.277199998</v>
      </c>
      <c r="M37" s="32">
        <v>7211035.7873999998</v>
      </c>
      <c r="N37" s="32">
        <v>668115621.50999999</v>
      </c>
      <c r="O37" s="7">
        <v>941218749.29349995</v>
      </c>
      <c r="P37" s="14">
        <v>0</v>
      </c>
      <c r="Q37" s="14">
        <f t="shared" si="2"/>
        <v>941218749.29349995</v>
      </c>
      <c r="R37" s="14">
        <f t="shared" si="3"/>
        <v>3912580118.6905994</v>
      </c>
      <c r="S37" s="8">
        <f t="shared" si="4"/>
        <v>2226103045.3305998</v>
      </c>
      <c r="T37" s="1">
        <v>29</v>
      </c>
    </row>
    <row r="38" spans="1:20" ht="18" customHeight="1" x14ac:dyDescent="0.25">
      <c r="A38" s="1">
        <v>30</v>
      </c>
      <c r="B38" s="23" t="s">
        <v>65</v>
      </c>
      <c r="C38" s="18">
        <v>33</v>
      </c>
      <c r="D38" s="4">
        <v>2547827649.4766998</v>
      </c>
      <c r="E38" s="4">
        <v>0</v>
      </c>
      <c r="F38" s="5">
        <f t="shared" si="0"/>
        <v>2547827649.4766998</v>
      </c>
      <c r="G38" s="6">
        <v>305393725.79000002</v>
      </c>
      <c r="H38" s="6">
        <v>99912935</v>
      </c>
      <c r="I38" s="4">
        <v>818716101.65999997</v>
      </c>
      <c r="J38" s="7">
        <f t="shared" si="1"/>
        <v>1323804887.0267</v>
      </c>
      <c r="K38" s="5">
        <v>189447813.28</v>
      </c>
      <c r="L38" s="32">
        <v>106609376.4304</v>
      </c>
      <c r="M38" s="32">
        <v>8868157.1936000008</v>
      </c>
      <c r="N38" s="32">
        <v>821650943.03999996</v>
      </c>
      <c r="O38" s="7">
        <v>1467608726.9130001</v>
      </c>
      <c r="P38" s="14">
        <v>0</v>
      </c>
      <c r="Q38" s="14">
        <f t="shared" si="2"/>
        <v>1467608726.9130001</v>
      </c>
      <c r="R38" s="14">
        <f t="shared" si="3"/>
        <v>5142012666.3337002</v>
      </c>
      <c r="S38" s="8">
        <f t="shared" si="4"/>
        <v>3917989903.8836999</v>
      </c>
      <c r="T38" s="1">
        <v>30</v>
      </c>
    </row>
    <row r="39" spans="1:20" ht="18" customHeight="1" x14ac:dyDescent="0.25">
      <c r="A39" s="1">
        <v>31</v>
      </c>
      <c r="B39" s="23" t="s">
        <v>66</v>
      </c>
      <c r="C39" s="18">
        <v>17</v>
      </c>
      <c r="D39" s="4">
        <v>2372111502.4885001</v>
      </c>
      <c r="E39" s="4">
        <v>0</v>
      </c>
      <c r="F39" s="5">
        <f t="shared" si="0"/>
        <v>2372111502.4885001</v>
      </c>
      <c r="G39" s="6">
        <v>28608090.559999999</v>
      </c>
      <c r="H39" s="6">
        <v>400864283.55500001</v>
      </c>
      <c r="I39" s="4">
        <v>1302461807</v>
      </c>
      <c r="J39" s="7">
        <f t="shared" si="1"/>
        <v>640177321.37350011</v>
      </c>
      <c r="K39" s="5">
        <v>176382157.19999999</v>
      </c>
      <c r="L39" s="32">
        <v>90377473.133100003</v>
      </c>
      <c r="M39" s="32">
        <v>8256546.5875000004</v>
      </c>
      <c r="N39" s="32">
        <v>764984104.57000005</v>
      </c>
      <c r="O39" s="7">
        <v>929282788.02670002</v>
      </c>
      <c r="P39" s="14">
        <v>0</v>
      </c>
      <c r="Q39" s="14">
        <f t="shared" si="2"/>
        <v>929282788.02670002</v>
      </c>
      <c r="R39" s="14">
        <f t="shared" si="3"/>
        <v>4341394572.0058002</v>
      </c>
      <c r="S39" s="8">
        <f t="shared" si="4"/>
        <v>2609460390.8908005</v>
      </c>
      <c r="T39" s="1">
        <v>31</v>
      </c>
    </row>
    <row r="40" spans="1:20" ht="18" customHeight="1" x14ac:dyDescent="0.25">
      <c r="A40" s="1">
        <v>32</v>
      </c>
      <c r="B40" s="23" t="s">
        <v>67</v>
      </c>
      <c r="C40" s="18">
        <v>23</v>
      </c>
      <c r="D40" s="4">
        <v>2449829885.0447998</v>
      </c>
      <c r="E40" s="4">
        <v>5916165482.5325003</v>
      </c>
      <c r="F40" s="5">
        <f t="shared" si="0"/>
        <v>8365995367.5773001</v>
      </c>
      <c r="G40" s="6">
        <v>280282224.44999999</v>
      </c>
      <c r="H40" s="6">
        <v>0</v>
      </c>
      <c r="I40" s="4">
        <v>675850117.28999996</v>
      </c>
      <c r="J40" s="7">
        <f t="shared" si="1"/>
        <v>7409863025.8373003</v>
      </c>
      <c r="K40" s="5">
        <v>766479304.67999995</v>
      </c>
      <c r="L40" s="32">
        <v>63224011.248000003</v>
      </c>
      <c r="M40" s="32">
        <v>8527058.9329000004</v>
      </c>
      <c r="N40" s="32">
        <v>790047566.89999998</v>
      </c>
      <c r="O40" s="7">
        <v>1393359664.0996001</v>
      </c>
      <c r="P40" s="14">
        <v>0</v>
      </c>
      <c r="Q40" s="14">
        <f t="shared" si="2"/>
        <v>1393359664.0996001</v>
      </c>
      <c r="R40" s="14">
        <f t="shared" si="3"/>
        <v>11387632973.437798</v>
      </c>
      <c r="S40" s="8">
        <f t="shared" si="4"/>
        <v>10431500631.697802</v>
      </c>
      <c r="T40" s="1">
        <v>32</v>
      </c>
    </row>
    <row r="41" spans="1:20" ht="18" customHeight="1" x14ac:dyDescent="0.25">
      <c r="A41" s="1">
        <v>33</v>
      </c>
      <c r="B41" s="23" t="s">
        <v>68</v>
      </c>
      <c r="C41" s="18">
        <v>23</v>
      </c>
      <c r="D41" s="4">
        <v>2503503740.2992001</v>
      </c>
      <c r="E41" s="4">
        <v>0</v>
      </c>
      <c r="F41" s="5">
        <f t="shared" si="0"/>
        <v>2503503740.2992001</v>
      </c>
      <c r="G41" s="6">
        <v>41975559.960000001</v>
      </c>
      <c r="H41" s="6">
        <v>0</v>
      </c>
      <c r="I41" s="4">
        <v>428751642.19</v>
      </c>
      <c r="J41" s="7">
        <f t="shared" si="1"/>
        <v>2032776538.1492</v>
      </c>
      <c r="K41" s="5">
        <v>186152037.88999999</v>
      </c>
      <c r="L41" s="32">
        <v>73947302.386000007</v>
      </c>
      <c r="M41" s="32">
        <v>8713880.1198999994</v>
      </c>
      <c r="N41" s="32">
        <v>807356890.70000005</v>
      </c>
      <c r="O41" s="7">
        <v>971472835.70650005</v>
      </c>
      <c r="P41" s="14">
        <v>0</v>
      </c>
      <c r="Q41" s="14">
        <f t="shared" si="2"/>
        <v>971472835.70650005</v>
      </c>
      <c r="R41" s="14">
        <f t="shared" si="3"/>
        <v>4551146687.1016006</v>
      </c>
      <c r="S41" s="8">
        <f t="shared" si="4"/>
        <v>4080419484.9516001</v>
      </c>
      <c r="T41" s="1">
        <v>33</v>
      </c>
    </row>
    <row r="42" spans="1:20" ht="18" customHeight="1" x14ac:dyDescent="0.25">
      <c r="A42" s="1">
        <v>34</v>
      </c>
      <c r="B42" s="23" t="s">
        <v>69</v>
      </c>
      <c r="C42" s="18">
        <v>16</v>
      </c>
      <c r="D42" s="4">
        <v>2188166867.6992002</v>
      </c>
      <c r="E42" s="4">
        <v>0</v>
      </c>
      <c r="F42" s="5">
        <f t="shared" si="0"/>
        <v>2188166867.6992002</v>
      </c>
      <c r="G42" s="6">
        <v>24538450.699999999</v>
      </c>
      <c r="H42" s="6">
        <v>0</v>
      </c>
      <c r="I42" s="4">
        <v>642559057.29999995</v>
      </c>
      <c r="J42" s="7">
        <f t="shared" si="1"/>
        <v>1521069359.6992004</v>
      </c>
      <c r="K42" s="5">
        <v>162704658.72</v>
      </c>
      <c r="L42" s="32">
        <v>60132038.440300003</v>
      </c>
      <c r="M42" s="32">
        <v>7616295.2987000002</v>
      </c>
      <c r="N42" s="32">
        <v>705663654.59000003</v>
      </c>
      <c r="O42" s="7">
        <v>834668329.81429994</v>
      </c>
      <c r="P42" s="14">
        <v>0</v>
      </c>
      <c r="Q42" s="14">
        <f t="shared" si="2"/>
        <v>834668329.81429994</v>
      </c>
      <c r="R42" s="14">
        <f t="shared" si="3"/>
        <v>3958951844.5625</v>
      </c>
      <c r="S42" s="8">
        <f t="shared" si="4"/>
        <v>3291854336.5625005</v>
      </c>
      <c r="T42" s="1">
        <v>34</v>
      </c>
    </row>
    <row r="43" spans="1:20" ht="18" customHeight="1" x14ac:dyDescent="0.25">
      <c r="A43" s="1">
        <v>35</v>
      </c>
      <c r="B43" s="23" t="s">
        <v>70</v>
      </c>
      <c r="C43" s="18">
        <v>17</v>
      </c>
      <c r="D43" s="4">
        <v>2255719146.7350001</v>
      </c>
      <c r="E43" s="4">
        <v>0</v>
      </c>
      <c r="F43" s="5">
        <f t="shared" si="0"/>
        <v>2255719146.7350001</v>
      </c>
      <c r="G43" s="6">
        <v>24590154.68</v>
      </c>
      <c r="H43" s="6">
        <v>0</v>
      </c>
      <c r="I43" s="4">
        <v>242539775</v>
      </c>
      <c r="J43" s="7">
        <f t="shared" si="1"/>
        <v>1988589217.0550003</v>
      </c>
      <c r="K43" s="5">
        <v>167727616.81999999</v>
      </c>
      <c r="L43" s="32">
        <v>58055978.623400003</v>
      </c>
      <c r="M43" s="32">
        <v>7851422.7529999996</v>
      </c>
      <c r="N43" s="32">
        <v>727448642.19000006</v>
      </c>
      <c r="O43" s="7">
        <v>855406397.824</v>
      </c>
      <c r="P43" s="14">
        <v>0</v>
      </c>
      <c r="Q43" s="14">
        <f t="shared" si="2"/>
        <v>855406397.824</v>
      </c>
      <c r="R43" s="14">
        <f t="shared" si="3"/>
        <v>4072209204.9454002</v>
      </c>
      <c r="S43" s="8">
        <f t="shared" si="4"/>
        <v>3805079275.2654004</v>
      </c>
      <c r="T43" s="1">
        <v>35</v>
      </c>
    </row>
    <row r="44" spans="1:20" ht="18" customHeight="1" x14ac:dyDescent="0.25">
      <c r="A44" s="1">
        <v>36</v>
      </c>
      <c r="B44" s="23" t="s">
        <v>71</v>
      </c>
      <c r="C44" s="18">
        <v>14</v>
      </c>
      <c r="D44" s="4">
        <v>2260523169.8596001</v>
      </c>
      <c r="E44" s="4">
        <v>0</v>
      </c>
      <c r="F44" s="5">
        <f t="shared" si="0"/>
        <v>2260523169.8596001</v>
      </c>
      <c r="G44" s="6">
        <v>32526413.390000001</v>
      </c>
      <c r="H44" s="6">
        <v>488822936.86000001</v>
      </c>
      <c r="I44" s="4">
        <v>575655897.38</v>
      </c>
      <c r="J44" s="7">
        <f t="shared" si="1"/>
        <v>1163517922.2296</v>
      </c>
      <c r="K44" s="5">
        <v>168084827.66999999</v>
      </c>
      <c r="L44" s="32">
        <v>94462545.237399995</v>
      </c>
      <c r="M44" s="32">
        <v>7868143.9908999996</v>
      </c>
      <c r="N44" s="32">
        <v>728997895.38999999</v>
      </c>
      <c r="O44" s="7">
        <v>920577805.09309995</v>
      </c>
      <c r="P44" s="14">
        <v>0</v>
      </c>
      <c r="Q44" s="14">
        <f t="shared" si="2"/>
        <v>920577805.09309995</v>
      </c>
      <c r="R44" s="14">
        <f t="shared" si="3"/>
        <v>4180514387.2410002</v>
      </c>
      <c r="S44" s="8">
        <f t="shared" si="4"/>
        <v>3083509139.6110001</v>
      </c>
      <c r="T44" s="1">
        <v>36</v>
      </c>
    </row>
    <row r="45" spans="1:20" ht="18" customHeight="1" thickBot="1" x14ac:dyDescent="0.25">
      <c r="A45" s="1">
        <v>37</v>
      </c>
      <c r="B45" s="153" t="s">
        <v>833</v>
      </c>
      <c r="C45" s="153"/>
      <c r="D45" s="4"/>
      <c r="E45" s="4">
        <v>0</v>
      </c>
      <c r="F45" s="5">
        <f t="shared" si="0"/>
        <v>0</v>
      </c>
      <c r="G45" s="5">
        <f t="shared" ref="G45" si="5">E45+F45</f>
        <v>0</v>
      </c>
      <c r="H45" s="5">
        <f t="shared" ref="H45" si="6">F45+G45</f>
        <v>0</v>
      </c>
      <c r="I45" s="5">
        <f t="shared" ref="I45" si="7">G45+H45</f>
        <v>0</v>
      </c>
      <c r="J45" s="4">
        <v>0</v>
      </c>
      <c r="K45" s="4">
        <v>0</v>
      </c>
      <c r="L45" s="4">
        <v>66297381.329999998</v>
      </c>
      <c r="M45" s="4"/>
      <c r="N45" s="4">
        <v>0</v>
      </c>
      <c r="O45" s="4">
        <v>0</v>
      </c>
      <c r="P45" s="14">
        <v>0</v>
      </c>
      <c r="Q45" s="4">
        <v>0</v>
      </c>
      <c r="R45" s="14">
        <f t="shared" si="3"/>
        <v>66297381.329999998</v>
      </c>
      <c r="S45" s="8">
        <f t="shared" si="4"/>
        <v>66297381.329999998</v>
      </c>
      <c r="T45" s="1">
        <v>37</v>
      </c>
    </row>
    <row r="46" spans="1:20" ht="18" customHeight="1" thickTop="1" thickBot="1" x14ac:dyDescent="0.3">
      <c r="A46" s="1"/>
      <c r="B46" s="146" t="s">
        <v>894</v>
      </c>
      <c r="C46" s="147"/>
      <c r="D46" s="9">
        <f t="shared" ref="D46:S46" si="8">SUM(D9:D45)</f>
        <v>86140284144.726608</v>
      </c>
      <c r="E46" s="9">
        <f t="shared" si="8"/>
        <v>32895290286.288303</v>
      </c>
      <c r="F46" s="9">
        <f t="shared" si="8"/>
        <v>119035574431.01489</v>
      </c>
      <c r="G46" s="9">
        <f t="shared" si="8"/>
        <v>4460052572.710001</v>
      </c>
      <c r="H46" s="9">
        <f t="shared" si="8"/>
        <v>6135678481.6350002</v>
      </c>
      <c r="I46" s="9">
        <f t="shared" si="8"/>
        <v>25206434268.500305</v>
      </c>
      <c r="J46" s="9">
        <f t="shared" si="8"/>
        <v>83233409108.169601</v>
      </c>
      <c r="K46" s="9">
        <f t="shared" si="8"/>
        <v>9749220111.3899975</v>
      </c>
      <c r="L46" s="9">
        <f t="shared" si="8"/>
        <v>3221257207.1425004</v>
      </c>
      <c r="M46" s="9">
        <f t="shared" si="8"/>
        <v>299826238.50190002</v>
      </c>
      <c r="N46" s="9">
        <f t="shared" si="8"/>
        <v>27779448000.019997</v>
      </c>
      <c r="O46" s="9">
        <f t="shared" si="8"/>
        <v>43940635300.479912</v>
      </c>
      <c r="P46" s="9">
        <f t="shared" si="8"/>
        <v>1000000000</v>
      </c>
      <c r="Q46" s="9">
        <f t="shared" si="8"/>
        <v>42940635300.479912</v>
      </c>
      <c r="R46" s="9">
        <f t="shared" si="8"/>
        <v>204025961288.54922</v>
      </c>
      <c r="S46" s="9">
        <f t="shared" si="8"/>
        <v>167223795965.70398</v>
      </c>
    </row>
    <row r="47" spans="1:20" ht="13.5" thickTop="1" x14ac:dyDescent="0.2">
      <c r="B47" t="s">
        <v>26</v>
      </c>
      <c r="H47" s="25"/>
      <c r="I47" s="24"/>
      <c r="J47" s="24"/>
      <c r="K47" s="25"/>
      <c r="L47" s="25"/>
      <c r="M47" s="25"/>
      <c r="N47" s="25"/>
      <c r="O47" s="26"/>
      <c r="P47" s="26"/>
      <c r="Q47" s="26"/>
    </row>
    <row r="48" spans="1:20" x14ac:dyDescent="0.2">
      <c r="B48" t="s">
        <v>27</v>
      </c>
      <c r="I48" s="25"/>
      <c r="J48" s="24"/>
      <c r="S48" s="25"/>
    </row>
    <row r="49" spans="1:18" x14ac:dyDescent="0.2">
      <c r="C49" s="15" t="s">
        <v>32</v>
      </c>
    </row>
    <row r="50" spans="1:18" x14ac:dyDescent="0.2">
      <c r="C50" s="15"/>
      <c r="R50" s="25"/>
    </row>
    <row r="53" spans="1:18" ht="20.25" x14ac:dyDescent="0.3">
      <c r="A53" s="20"/>
    </row>
  </sheetData>
  <mergeCells count="23">
    <mergeCell ref="T6:T7"/>
    <mergeCell ref="D4:S4"/>
    <mergeCell ref="J6:J7"/>
    <mergeCell ref="O6:O7"/>
    <mergeCell ref="R6:R7"/>
    <mergeCell ref="S6:S7"/>
    <mergeCell ref="L6:L7"/>
    <mergeCell ref="N6:N7"/>
    <mergeCell ref="P6:P7"/>
    <mergeCell ref="Q6:Q7"/>
    <mergeCell ref="A2:R2"/>
    <mergeCell ref="B46:C46"/>
    <mergeCell ref="G6:I6"/>
    <mergeCell ref="F6:F7"/>
    <mergeCell ref="E6:E7"/>
    <mergeCell ref="D6:D7"/>
    <mergeCell ref="C6:C7"/>
    <mergeCell ref="B6:B7"/>
    <mergeCell ref="B45:C45"/>
    <mergeCell ref="M6:M7"/>
    <mergeCell ref="K6:K7"/>
    <mergeCell ref="A3:S3"/>
    <mergeCell ref="A6:A7"/>
  </mergeCells>
  <phoneticPr fontId="3" type="noConversion"/>
  <pageMargins left="0.4" right="0.34" top="0.45" bottom="0.17" header="0.51" footer="0.17"/>
  <pageSetup scale="3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Y415"/>
  <sheetViews>
    <sheetView topLeftCell="B4" workbookViewId="0">
      <pane xSplit="3" ySplit="3" topLeftCell="E36" activePane="bottomRight" state="frozen"/>
      <selection activeCell="B4" sqref="B4"/>
      <selection pane="topRight" activeCell="E4" sqref="E4"/>
      <selection pane="bottomLeft" activeCell="B7" sqref="B7"/>
      <selection pane="bottomRight" sqref="A1:Y1"/>
    </sheetView>
  </sheetViews>
  <sheetFormatPr defaultRowHeight="12.75" x14ac:dyDescent="0.2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8.140625" customWidth="1"/>
    <col min="6" max="6" width="20.42578125" customWidth="1"/>
    <col min="7" max="9" width="19.85546875" customWidth="1"/>
    <col min="10" max="10" width="19.7109375" bestFit="1" customWidth="1"/>
    <col min="11" max="11" width="18.42578125" customWidth="1"/>
    <col min="12" max="12" width="19.7109375" bestFit="1" customWidth="1"/>
    <col min="13" max="13" width="0.7109375" customWidth="1"/>
    <col min="14" max="14" width="4.7109375" style="11" customWidth="1"/>
    <col min="15" max="15" width="11.85546875" bestFit="1" customWidth="1"/>
    <col min="16" max="16" width="9.42578125" bestFit="1" customWidth="1"/>
    <col min="17" max="17" width="24.140625" customWidth="1"/>
    <col min="18" max="18" width="20.28515625" customWidth="1"/>
    <col min="19" max="19" width="18.7109375" customWidth="1"/>
    <col min="20" max="22" width="21.85546875" customWidth="1"/>
    <col min="23" max="23" width="19.85546875" bestFit="1" customWidth="1"/>
    <col min="24" max="24" width="19.42578125" customWidth="1"/>
    <col min="25" max="25" width="22.140625" bestFit="1" customWidth="1"/>
  </cols>
  <sheetData>
    <row r="1" spans="1:25" ht="26.25" x14ac:dyDescent="0.4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5" ht="26.25" hidden="1" x14ac:dyDescent="0.4">
      <c r="A2" s="21"/>
      <c r="B2" s="21"/>
      <c r="C2" s="21"/>
      <c r="D2" s="21"/>
      <c r="E2" s="21"/>
      <c r="F2" s="105"/>
      <c r="G2" s="21"/>
      <c r="H2" s="21"/>
      <c r="I2" s="126"/>
      <c r="J2" s="105"/>
      <c r="K2" s="21"/>
      <c r="L2" s="21"/>
      <c r="M2" s="21"/>
      <c r="N2" s="21"/>
      <c r="O2" s="21"/>
      <c r="P2" s="21"/>
      <c r="Q2" s="21"/>
      <c r="R2" s="21"/>
      <c r="S2" s="105"/>
      <c r="T2" s="21"/>
      <c r="U2" s="126"/>
      <c r="V2" s="126"/>
      <c r="W2" s="21"/>
      <c r="X2" s="21"/>
      <c r="Y2" s="21"/>
    </row>
    <row r="3" spans="1:25" ht="18" x14ac:dyDescent="0.25">
      <c r="M3" s="17" t="s">
        <v>24</v>
      </c>
    </row>
    <row r="4" spans="1:25" ht="45" customHeight="1" x14ac:dyDescent="0.3">
      <c r="B4" s="158" t="s">
        <v>913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</row>
    <row r="5" spans="1:25" x14ac:dyDescent="0.2">
      <c r="M5" s="11">
        <v>0</v>
      </c>
    </row>
    <row r="6" spans="1:25" ht="91.5" customHeight="1" x14ac:dyDescent="0.25">
      <c r="A6" s="10" t="s">
        <v>0</v>
      </c>
      <c r="B6" s="107" t="s">
        <v>11</v>
      </c>
      <c r="C6" s="107" t="s">
        <v>0</v>
      </c>
      <c r="D6" s="107" t="s">
        <v>12</v>
      </c>
      <c r="E6" s="107" t="s">
        <v>7</v>
      </c>
      <c r="F6" s="107" t="s">
        <v>896</v>
      </c>
      <c r="G6" s="107" t="s">
        <v>33</v>
      </c>
      <c r="H6" s="107" t="s">
        <v>898</v>
      </c>
      <c r="I6" s="107" t="s">
        <v>914</v>
      </c>
      <c r="J6" s="107" t="s">
        <v>903</v>
      </c>
      <c r="K6" s="107" t="s">
        <v>13</v>
      </c>
      <c r="L6" s="107" t="s">
        <v>25</v>
      </c>
      <c r="M6" s="109"/>
      <c r="N6" s="110"/>
      <c r="O6" s="107" t="s">
        <v>11</v>
      </c>
      <c r="P6" s="107" t="s">
        <v>0</v>
      </c>
      <c r="Q6" s="107" t="s">
        <v>12</v>
      </c>
      <c r="R6" s="107" t="s">
        <v>7</v>
      </c>
      <c r="S6" s="107" t="s">
        <v>896</v>
      </c>
      <c r="T6" s="107" t="s">
        <v>33</v>
      </c>
      <c r="U6" s="107" t="s">
        <v>898</v>
      </c>
      <c r="V6" s="107" t="s">
        <v>914</v>
      </c>
      <c r="W6" s="107" t="s">
        <v>903</v>
      </c>
      <c r="X6" s="107" t="s">
        <v>13</v>
      </c>
      <c r="Y6" s="107" t="s">
        <v>25</v>
      </c>
    </row>
    <row r="7" spans="1:25" ht="15" x14ac:dyDescent="0.25">
      <c r="A7" s="1"/>
      <c r="B7" s="111"/>
      <c r="C7" s="111"/>
      <c r="D7" s="111"/>
      <c r="E7" s="108" t="s">
        <v>900</v>
      </c>
      <c r="F7" s="108" t="s">
        <v>900</v>
      </c>
      <c r="G7" s="108" t="s">
        <v>900</v>
      </c>
      <c r="H7" s="108" t="s">
        <v>900</v>
      </c>
      <c r="I7" s="108" t="s">
        <v>900</v>
      </c>
      <c r="J7" s="108" t="s">
        <v>900</v>
      </c>
      <c r="K7" s="108" t="s">
        <v>900</v>
      </c>
      <c r="L7" s="108" t="s">
        <v>900</v>
      </c>
      <c r="M7" s="109"/>
      <c r="N7" s="110"/>
      <c r="O7" s="112"/>
      <c r="P7" s="112"/>
      <c r="Q7" s="112"/>
      <c r="R7" s="108" t="s">
        <v>900</v>
      </c>
      <c r="S7" s="108" t="s">
        <v>900</v>
      </c>
      <c r="T7" s="108" t="s">
        <v>900</v>
      </c>
      <c r="U7" s="108" t="s">
        <v>900</v>
      </c>
      <c r="V7" s="108" t="s">
        <v>900</v>
      </c>
      <c r="W7" s="108" t="s">
        <v>900</v>
      </c>
      <c r="X7" s="108" t="s">
        <v>900</v>
      </c>
      <c r="Y7" s="108" t="s">
        <v>900</v>
      </c>
    </row>
    <row r="8" spans="1:25" ht="24.95" customHeight="1" x14ac:dyDescent="0.25">
      <c r="A8" s="163">
        <v>1</v>
      </c>
      <c r="B8" s="159" t="s">
        <v>36</v>
      </c>
      <c r="C8" s="111">
        <v>1</v>
      </c>
      <c r="D8" s="111" t="s">
        <v>75</v>
      </c>
      <c r="E8" s="113">
        <v>70618023.807400003</v>
      </c>
      <c r="F8" s="113">
        <v>0</v>
      </c>
      <c r="G8" s="113">
        <v>5250916.4781999998</v>
      </c>
      <c r="H8" s="33">
        <v>245798.31210000001</v>
      </c>
      <c r="I8" s="33">
        <v>1693657.1146</v>
      </c>
      <c r="J8" s="33">
        <v>22773662.052499998</v>
      </c>
      <c r="K8" s="128">
        <v>27086982.471900001</v>
      </c>
      <c r="L8" s="114">
        <f t="shared" ref="L8:L24" si="0">SUM(E8:K8)</f>
        <v>127669040.2367</v>
      </c>
      <c r="M8" s="109"/>
      <c r="N8" s="162">
        <v>19</v>
      </c>
      <c r="O8" s="159" t="s">
        <v>54</v>
      </c>
      <c r="P8" s="115">
        <v>26</v>
      </c>
      <c r="Q8" s="111" t="s">
        <v>458</v>
      </c>
      <c r="R8" s="113">
        <v>74758532.344600007</v>
      </c>
      <c r="S8" s="113">
        <v>0</v>
      </c>
      <c r="T8" s="113">
        <v>5558790.6346000005</v>
      </c>
      <c r="U8" s="113">
        <v>260210.07209999999</v>
      </c>
      <c r="V8" s="113">
        <v>1792960.3995999999</v>
      </c>
      <c r="W8" s="113">
        <v>24108937.908</v>
      </c>
      <c r="X8" s="113">
        <v>29585443.190499999</v>
      </c>
      <c r="Y8" s="114">
        <f>SUM(R8:X8)</f>
        <v>136064874.5494</v>
      </c>
    </row>
    <row r="9" spans="1:25" ht="24.95" customHeight="1" x14ac:dyDescent="0.25">
      <c r="A9" s="163"/>
      <c r="B9" s="160"/>
      <c r="C9" s="111">
        <v>2</v>
      </c>
      <c r="D9" s="111" t="s">
        <v>76</v>
      </c>
      <c r="E9" s="113">
        <v>117816973.2546</v>
      </c>
      <c r="F9" s="113">
        <v>0</v>
      </c>
      <c r="G9" s="113">
        <v>8760470.1027000006</v>
      </c>
      <c r="H9" s="33">
        <v>410082.46340000001</v>
      </c>
      <c r="I9" s="33">
        <v>2825646.2615999999</v>
      </c>
      <c r="J9" s="33">
        <v>37994888.390900001</v>
      </c>
      <c r="K9" s="128">
        <v>47942776.638300002</v>
      </c>
      <c r="L9" s="114">
        <f t="shared" si="0"/>
        <v>215750837.11150002</v>
      </c>
      <c r="M9" s="109"/>
      <c r="N9" s="162"/>
      <c r="O9" s="160"/>
      <c r="P9" s="115">
        <v>27</v>
      </c>
      <c r="Q9" s="111" t="s">
        <v>459</v>
      </c>
      <c r="R9" s="113">
        <v>73213549.913699999</v>
      </c>
      <c r="S9" s="113">
        <v>0</v>
      </c>
      <c r="T9" s="113">
        <v>5443910.9868000001</v>
      </c>
      <c r="U9" s="113">
        <v>254832.4921</v>
      </c>
      <c r="V9" s="113">
        <v>1755906.5379000001</v>
      </c>
      <c r="W9" s="113">
        <v>23610695.308400001</v>
      </c>
      <c r="X9" s="113">
        <v>31799349.120099999</v>
      </c>
      <c r="Y9" s="114">
        <f t="shared" ref="Y9:Y72" si="1">SUM(R9:X9)</f>
        <v>136078244.359</v>
      </c>
    </row>
    <row r="10" spans="1:25" ht="24.95" customHeight="1" x14ac:dyDescent="0.25">
      <c r="A10" s="163"/>
      <c r="B10" s="160"/>
      <c r="C10" s="111">
        <v>3</v>
      </c>
      <c r="D10" s="111" t="s">
        <v>77</v>
      </c>
      <c r="E10" s="113">
        <v>82897212.316699997</v>
      </c>
      <c r="F10" s="113">
        <v>0</v>
      </c>
      <c r="G10" s="113">
        <v>6163955.2438000003</v>
      </c>
      <c r="H10" s="33">
        <v>288538.163</v>
      </c>
      <c r="I10" s="33">
        <v>1988153.2483000001</v>
      </c>
      <c r="J10" s="33">
        <v>26733587.214899998</v>
      </c>
      <c r="K10" s="128">
        <v>31221566.9965</v>
      </c>
      <c r="L10" s="114">
        <f t="shared" si="0"/>
        <v>149293013.1832</v>
      </c>
      <c r="M10" s="109"/>
      <c r="N10" s="162"/>
      <c r="O10" s="160"/>
      <c r="P10" s="115">
        <v>28</v>
      </c>
      <c r="Q10" s="111" t="s">
        <v>460</v>
      </c>
      <c r="R10" s="113">
        <v>73279824.465399995</v>
      </c>
      <c r="S10" s="113">
        <v>0</v>
      </c>
      <c r="T10" s="113">
        <v>5448838.9375</v>
      </c>
      <c r="U10" s="113">
        <v>255063.1722</v>
      </c>
      <c r="V10" s="113">
        <v>1757496.024</v>
      </c>
      <c r="W10" s="113">
        <v>23632068.240800001</v>
      </c>
      <c r="X10" s="113">
        <v>31273412.142900001</v>
      </c>
      <c r="Y10" s="114">
        <f t="shared" si="1"/>
        <v>135646702.98279998</v>
      </c>
    </row>
    <row r="11" spans="1:25" ht="24.95" customHeight="1" x14ac:dyDescent="0.25">
      <c r="A11" s="163"/>
      <c r="B11" s="160"/>
      <c r="C11" s="111">
        <v>4</v>
      </c>
      <c r="D11" s="111" t="s">
        <v>78</v>
      </c>
      <c r="E11" s="113">
        <v>84463281.096799999</v>
      </c>
      <c r="F11" s="113">
        <v>0</v>
      </c>
      <c r="G11" s="113">
        <v>6280402.8009000001</v>
      </c>
      <c r="H11" s="33">
        <v>293989.13780000003</v>
      </c>
      <c r="I11" s="33">
        <v>2025712.8313</v>
      </c>
      <c r="J11" s="33">
        <v>27238629.967799999</v>
      </c>
      <c r="K11" s="128">
        <v>32665619.326099999</v>
      </c>
      <c r="L11" s="114">
        <f t="shared" si="0"/>
        <v>152967635.16069999</v>
      </c>
      <c r="M11" s="109"/>
      <c r="N11" s="162"/>
      <c r="O11" s="160"/>
      <c r="P11" s="115">
        <v>29</v>
      </c>
      <c r="Q11" s="111" t="s">
        <v>461</v>
      </c>
      <c r="R11" s="113">
        <v>86848752.876100004</v>
      </c>
      <c r="S11" s="113">
        <v>0</v>
      </c>
      <c r="T11" s="113">
        <v>6457778.3830000004</v>
      </c>
      <c r="U11" s="113">
        <v>302292.18709999998</v>
      </c>
      <c r="V11" s="113">
        <v>2082924.4472000001</v>
      </c>
      <c r="W11" s="113">
        <v>28007922.638500001</v>
      </c>
      <c r="X11" s="113">
        <v>36928058.6906</v>
      </c>
      <c r="Y11" s="114">
        <f t="shared" si="1"/>
        <v>160627729.2225</v>
      </c>
    </row>
    <row r="12" spans="1:25" ht="24.95" customHeight="1" x14ac:dyDescent="0.25">
      <c r="A12" s="163"/>
      <c r="B12" s="160"/>
      <c r="C12" s="111">
        <v>5</v>
      </c>
      <c r="D12" s="111" t="s">
        <v>79</v>
      </c>
      <c r="E12" s="113">
        <v>76878128.022499993</v>
      </c>
      <c r="F12" s="113">
        <v>0</v>
      </c>
      <c r="G12" s="113">
        <v>5716396.5724999998</v>
      </c>
      <c r="H12" s="33">
        <v>267587.69349999999</v>
      </c>
      <c r="I12" s="33">
        <v>1843795.4146</v>
      </c>
      <c r="J12" s="33">
        <v>24792487.985599998</v>
      </c>
      <c r="K12" s="128">
        <v>29097976.140700001</v>
      </c>
      <c r="L12" s="114">
        <f t="shared" si="0"/>
        <v>138596371.8294</v>
      </c>
      <c r="M12" s="109"/>
      <c r="N12" s="162"/>
      <c r="O12" s="160"/>
      <c r="P12" s="115">
        <v>30</v>
      </c>
      <c r="Q12" s="111" t="s">
        <v>462</v>
      </c>
      <c r="R12" s="113">
        <v>87528168.732999995</v>
      </c>
      <c r="S12" s="113">
        <v>0</v>
      </c>
      <c r="T12" s="113">
        <v>6508297.4391999999</v>
      </c>
      <c r="U12" s="113">
        <v>304657.0122</v>
      </c>
      <c r="V12" s="113">
        <v>2099219.1187</v>
      </c>
      <c r="W12" s="113">
        <v>28227027.992699999</v>
      </c>
      <c r="X12" s="113">
        <v>36360787.734300002</v>
      </c>
      <c r="Y12" s="114">
        <f t="shared" si="1"/>
        <v>161028158.03009999</v>
      </c>
    </row>
    <row r="13" spans="1:25" ht="24.95" customHeight="1" x14ac:dyDescent="0.25">
      <c r="A13" s="163"/>
      <c r="B13" s="160"/>
      <c r="C13" s="111">
        <v>6</v>
      </c>
      <c r="D13" s="111" t="s">
        <v>80</v>
      </c>
      <c r="E13" s="113">
        <v>79395234.814400002</v>
      </c>
      <c r="F13" s="113">
        <v>0</v>
      </c>
      <c r="G13" s="113">
        <v>5903560.0871000001</v>
      </c>
      <c r="H13" s="33">
        <v>276348.92139999999</v>
      </c>
      <c r="I13" s="33">
        <v>1904164.0796000001</v>
      </c>
      <c r="J13" s="33">
        <v>25604231.735199999</v>
      </c>
      <c r="K13" s="128">
        <v>30135676.561700001</v>
      </c>
      <c r="L13" s="114">
        <f t="shared" si="0"/>
        <v>143219216.19940001</v>
      </c>
      <c r="M13" s="109"/>
      <c r="N13" s="162"/>
      <c r="O13" s="160"/>
      <c r="P13" s="115">
        <v>31</v>
      </c>
      <c r="Q13" s="111" t="s">
        <v>60</v>
      </c>
      <c r="R13" s="113">
        <v>151333884.12439999</v>
      </c>
      <c r="S13" s="113">
        <v>0</v>
      </c>
      <c r="T13" s="113">
        <v>11252673.7938</v>
      </c>
      <c r="U13" s="113">
        <v>526743.90020000003</v>
      </c>
      <c r="V13" s="113">
        <v>3629494.2241000002</v>
      </c>
      <c r="W13" s="113">
        <v>48803783.344899997</v>
      </c>
      <c r="X13" s="113">
        <v>61601213.925300002</v>
      </c>
      <c r="Y13" s="114">
        <f t="shared" si="1"/>
        <v>277147793.31269997</v>
      </c>
    </row>
    <row r="14" spans="1:25" ht="24.95" customHeight="1" x14ac:dyDescent="0.25">
      <c r="A14" s="163"/>
      <c r="B14" s="160"/>
      <c r="C14" s="111">
        <v>7</v>
      </c>
      <c r="D14" s="111" t="s">
        <v>81</v>
      </c>
      <c r="E14" s="113">
        <v>77034643.421900004</v>
      </c>
      <c r="F14" s="113">
        <v>0</v>
      </c>
      <c r="G14" s="113">
        <v>5728034.5262000002</v>
      </c>
      <c r="H14" s="33">
        <v>268132.47249999997</v>
      </c>
      <c r="I14" s="33">
        <v>1847549.1788999999</v>
      </c>
      <c r="J14" s="33">
        <v>24842962.7599</v>
      </c>
      <c r="K14" s="128">
        <v>28884977.598099999</v>
      </c>
      <c r="L14" s="114">
        <f t="shared" si="0"/>
        <v>138606299.95750001</v>
      </c>
      <c r="M14" s="109"/>
      <c r="N14" s="162"/>
      <c r="O14" s="160"/>
      <c r="P14" s="115">
        <v>32</v>
      </c>
      <c r="Q14" s="111" t="s">
        <v>463</v>
      </c>
      <c r="R14" s="113">
        <v>75799801.076100007</v>
      </c>
      <c r="S14" s="113">
        <v>0</v>
      </c>
      <c r="T14" s="113">
        <v>5636215.8421</v>
      </c>
      <c r="U14" s="113">
        <v>263834.38900000002</v>
      </c>
      <c r="V14" s="113">
        <v>1817933.5168999999</v>
      </c>
      <c r="W14" s="113">
        <v>24444737.4804</v>
      </c>
      <c r="X14" s="113">
        <v>31854592.938900001</v>
      </c>
      <c r="Y14" s="114">
        <f t="shared" si="1"/>
        <v>139817115.24340001</v>
      </c>
    </row>
    <row r="15" spans="1:25" ht="24.95" customHeight="1" x14ac:dyDescent="0.25">
      <c r="A15" s="163"/>
      <c r="B15" s="160"/>
      <c r="C15" s="111">
        <v>8</v>
      </c>
      <c r="D15" s="111" t="s">
        <v>82</v>
      </c>
      <c r="E15" s="113">
        <v>75113580.900999993</v>
      </c>
      <c r="F15" s="113">
        <v>0</v>
      </c>
      <c r="G15" s="113">
        <v>5585190.8398000002</v>
      </c>
      <c r="H15" s="33">
        <v>261445.88039999999</v>
      </c>
      <c r="I15" s="33">
        <v>1801475.655</v>
      </c>
      <c r="J15" s="33">
        <v>24223437.796300001</v>
      </c>
      <c r="K15" s="128">
        <v>27545413.875700001</v>
      </c>
      <c r="L15" s="114">
        <f t="shared" si="0"/>
        <v>134530544.94819999</v>
      </c>
      <c r="M15" s="109"/>
      <c r="N15" s="162"/>
      <c r="O15" s="160"/>
      <c r="P15" s="115">
        <v>33</v>
      </c>
      <c r="Q15" s="111" t="s">
        <v>464</v>
      </c>
      <c r="R15" s="113">
        <v>75016868.585299999</v>
      </c>
      <c r="S15" s="113">
        <v>0</v>
      </c>
      <c r="T15" s="113">
        <v>5577999.6403999999</v>
      </c>
      <c r="U15" s="113">
        <v>261109.25630000001</v>
      </c>
      <c r="V15" s="113">
        <v>1799156.1693</v>
      </c>
      <c r="W15" s="113">
        <v>24192248.965500001</v>
      </c>
      <c r="X15" s="113">
        <v>29174872.183499999</v>
      </c>
      <c r="Y15" s="114">
        <f t="shared" si="1"/>
        <v>136022254.8003</v>
      </c>
    </row>
    <row r="16" spans="1:25" ht="24.95" customHeight="1" x14ac:dyDescent="0.25">
      <c r="A16" s="163"/>
      <c r="B16" s="160"/>
      <c r="C16" s="111">
        <v>9</v>
      </c>
      <c r="D16" s="111" t="s">
        <v>83</v>
      </c>
      <c r="E16" s="113">
        <v>81036857.212300003</v>
      </c>
      <c r="F16" s="113">
        <v>0</v>
      </c>
      <c r="G16" s="113">
        <v>6025625.5548</v>
      </c>
      <c r="H16" s="33">
        <v>282062.87359999999</v>
      </c>
      <c r="I16" s="33">
        <v>1943535.6919</v>
      </c>
      <c r="J16" s="33">
        <v>26133639.833700001</v>
      </c>
      <c r="K16" s="128">
        <v>30807699.818799999</v>
      </c>
      <c r="L16" s="114">
        <f t="shared" si="0"/>
        <v>146229420.9851</v>
      </c>
      <c r="M16" s="109"/>
      <c r="N16" s="162"/>
      <c r="O16" s="160"/>
      <c r="P16" s="115">
        <v>34</v>
      </c>
      <c r="Q16" s="111" t="s">
        <v>465</v>
      </c>
      <c r="R16" s="113">
        <v>89797091.644999996</v>
      </c>
      <c r="S16" s="113">
        <v>0</v>
      </c>
      <c r="T16" s="113">
        <v>6677006.8432</v>
      </c>
      <c r="U16" s="113">
        <v>312554.39289999998</v>
      </c>
      <c r="V16" s="113">
        <v>2153635.5016999999</v>
      </c>
      <c r="W16" s="113">
        <v>28958734.727600001</v>
      </c>
      <c r="X16" s="113">
        <v>37280287.478399999</v>
      </c>
      <c r="Y16" s="114">
        <f t="shared" si="1"/>
        <v>165179310.58879998</v>
      </c>
    </row>
    <row r="17" spans="1:25" ht="24.95" customHeight="1" x14ac:dyDescent="0.25">
      <c r="A17" s="163"/>
      <c r="B17" s="160"/>
      <c r="C17" s="111">
        <v>10</v>
      </c>
      <c r="D17" s="111" t="s">
        <v>84</v>
      </c>
      <c r="E17" s="113">
        <v>82236012.951100007</v>
      </c>
      <c r="F17" s="113">
        <v>0</v>
      </c>
      <c r="G17" s="113">
        <v>6114790.7039999999</v>
      </c>
      <c r="H17" s="33">
        <v>286236.74369999999</v>
      </c>
      <c r="I17" s="33">
        <v>1972295.4694000001</v>
      </c>
      <c r="J17" s="33">
        <v>26520356.511300001</v>
      </c>
      <c r="K17" s="128">
        <v>31962084.678199999</v>
      </c>
      <c r="L17" s="114">
        <f t="shared" si="0"/>
        <v>149091777.05770001</v>
      </c>
      <c r="M17" s="109"/>
      <c r="N17" s="162"/>
      <c r="O17" s="160"/>
      <c r="P17" s="115">
        <v>35</v>
      </c>
      <c r="Q17" s="111" t="s">
        <v>466</v>
      </c>
      <c r="R17" s="113">
        <v>74091255.781499997</v>
      </c>
      <c r="S17" s="113">
        <v>0</v>
      </c>
      <c r="T17" s="113">
        <v>5509174.2149999999</v>
      </c>
      <c r="U17" s="113">
        <v>257887.5</v>
      </c>
      <c r="V17" s="113">
        <v>1776956.8689999999</v>
      </c>
      <c r="W17" s="113">
        <v>23893747.3642</v>
      </c>
      <c r="X17" s="113">
        <v>31536051.014400002</v>
      </c>
      <c r="Y17" s="114">
        <f t="shared" si="1"/>
        <v>137065072.7441</v>
      </c>
    </row>
    <row r="18" spans="1:25" ht="24.95" customHeight="1" x14ac:dyDescent="0.25">
      <c r="A18" s="163"/>
      <c r="B18" s="160"/>
      <c r="C18" s="111">
        <v>11</v>
      </c>
      <c r="D18" s="111" t="s">
        <v>85</v>
      </c>
      <c r="E18" s="113">
        <v>89931658.104100004</v>
      </c>
      <c r="F18" s="113">
        <v>0</v>
      </c>
      <c r="G18" s="113">
        <v>6687012.7482000003</v>
      </c>
      <c r="H18" s="33">
        <v>313022.77490000002</v>
      </c>
      <c r="I18" s="33">
        <v>2156862.8569</v>
      </c>
      <c r="J18" s="33">
        <v>29002131.1708</v>
      </c>
      <c r="K18" s="128">
        <v>36161735.609999999</v>
      </c>
      <c r="L18" s="114">
        <f t="shared" si="0"/>
        <v>164252423.26490003</v>
      </c>
      <c r="M18" s="109"/>
      <c r="N18" s="162"/>
      <c r="O18" s="160"/>
      <c r="P18" s="115">
        <v>36</v>
      </c>
      <c r="Q18" s="111" t="s">
        <v>467</v>
      </c>
      <c r="R18" s="113">
        <v>93776028.4155</v>
      </c>
      <c r="S18" s="113">
        <v>0</v>
      </c>
      <c r="T18" s="113">
        <v>6972867.0716000004</v>
      </c>
      <c r="U18" s="113">
        <v>326403.77429999999</v>
      </c>
      <c r="V18" s="113">
        <v>2249063.7536999998</v>
      </c>
      <c r="W18" s="113">
        <v>30241905.176899999</v>
      </c>
      <c r="X18" s="113">
        <v>38988956.381899998</v>
      </c>
      <c r="Y18" s="114">
        <f t="shared" si="1"/>
        <v>172555224.57389998</v>
      </c>
    </row>
    <row r="19" spans="1:25" ht="24.95" customHeight="1" x14ac:dyDescent="0.25">
      <c r="A19" s="163"/>
      <c r="B19" s="160"/>
      <c r="C19" s="111">
        <v>12</v>
      </c>
      <c r="D19" s="111" t="s">
        <v>86</v>
      </c>
      <c r="E19" s="113">
        <v>86588199.737900004</v>
      </c>
      <c r="F19" s="113">
        <v>0</v>
      </c>
      <c r="G19" s="113">
        <v>6438404.5362999998</v>
      </c>
      <c r="H19" s="33">
        <v>301385.28659999999</v>
      </c>
      <c r="I19" s="33">
        <v>2076675.5089</v>
      </c>
      <c r="J19" s="33">
        <v>27923896.651999999</v>
      </c>
      <c r="K19" s="128">
        <v>34479897.534900002</v>
      </c>
      <c r="L19" s="114">
        <f t="shared" si="0"/>
        <v>157808459.25659999</v>
      </c>
      <c r="M19" s="109"/>
      <c r="N19" s="162"/>
      <c r="O19" s="160"/>
      <c r="P19" s="115">
        <v>37</v>
      </c>
      <c r="Q19" s="111" t="s">
        <v>468</v>
      </c>
      <c r="R19" s="113">
        <v>82350386.383000001</v>
      </c>
      <c r="S19" s="113">
        <v>0</v>
      </c>
      <c r="T19" s="113">
        <v>6123295.1239999998</v>
      </c>
      <c r="U19" s="113">
        <v>286634.84029999998</v>
      </c>
      <c r="V19" s="113">
        <v>1975038.5279000001</v>
      </c>
      <c r="W19" s="113">
        <v>26557240.8893</v>
      </c>
      <c r="X19" s="113">
        <v>35632268.113499999</v>
      </c>
      <c r="Y19" s="114">
        <f t="shared" si="1"/>
        <v>152924863.87799999</v>
      </c>
    </row>
    <row r="20" spans="1:25" ht="24.95" customHeight="1" x14ac:dyDescent="0.25">
      <c r="A20" s="163"/>
      <c r="B20" s="160"/>
      <c r="C20" s="111">
        <v>13</v>
      </c>
      <c r="D20" s="111" t="s">
        <v>87</v>
      </c>
      <c r="E20" s="113">
        <v>66120659.249799997</v>
      </c>
      <c r="F20" s="113">
        <v>0</v>
      </c>
      <c r="G20" s="113">
        <v>4916507.7198000001</v>
      </c>
      <c r="H20" s="33">
        <v>230144.45269999999</v>
      </c>
      <c r="I20" s="33">
        <v>1585795.2250999999</v>
      </c>
      <c r="J20" s="33">
        <v>21323303.418299999</v>
      </c>
      <c r="K20" s="128">
        <v>25447467.227000002</v>
      </c>
      <c r="L20" s="114">
        <f t="shared" si="0"/>
        <v>119623877.29269999</v>
      </c>
      <c r="M20" s="109"/>
      <c r="N20" s="162"/>
      <c r="O20" s="160"/>
      <c r="P20" s="115">
        <v>38</v>
      </c>
      <c r="Q20" s="111" t="s">
        <v>469</v>
      </c>
      <c r="R20" s="113">
        <v>85632348.409600005</v>
      </c>
      <c r="S20" s="113">
        <v>0</v>
      </c>
      <c r="T20" s="113">
        <v>6367330.6769000003</v>
      </c>
      <c r="U20" s="113">
        <v>298058.27980000002</v>
      </c>
      <c r="V20" s="113">
        <v>2053750.9874</v>
      </c>
      <c r="W20" s="113">
        <v>27615643.405200001</v>
      </c>
      <c r="X20" s="113">
        <v>36860025.729900002</v>
      </c>
      <c r="Y20" s="114">
        <f t="shared" si="1"/>
        <v>158827157.48879999</v>
      </c>
    </row>
    <row r="21" spans="1:25" ht="24.95" customHeight="1" x14ac:dyDescent="0.25">
      <c r="A21" s="163"/>
      <c r="B21" s="160"/>
      <c r="C21" s="111">
        <v>14</v>
      </c>
      <c r="D21" s="111" t="s">
        <v>88</v>
      </c>
      <c r="E21" s="113">
        <v>62474991.5458</v>
      </c>
      <c r="F21" s="113">
        <v>0</v>
      </c>
      <c r="G21" s="113">
        <v>4645428.2476000004</v>
      </c>
      <c r="H21" s="33">
        <v>217455.0723</v>
      </c>
      <c r="I21" s="33">
        <v>1498359.8833999999</v>
      </c>
      <c r="J21" s="33">
        <v>20147609.172400001</v>
      </c>
      <c r="K21" s="128">
        <v>23881588.4329</v>
      </c>
      <c r="L21" s="114">
        <f t="shared" si="0"/>
        <v>112865432.35439999</v>
      </c>
      <c r="M21" s="109"/>
      <c r="N21" s="162"/>
      <c r="O21" s="160"/>
      <c r="P21" s="115">
        <v>39</v>
      </c>
      <c r="Q21" s="111" t="s">
        <v>470</v>
      </c>
      <c r="R21" s="113">
        <v>67414367.847299993</v>
      </c>
      <c r="S21" s="113">
        <v>0</v>
      </c>
      <c r="T21" s="113">
        <v>5012703.4984999998</v>
      </c>
      <c r="U21" s="113">
        <v>234647.43040000001</v>
      </c>
      <c r="V21" s="113">
        <v>1616822.6973000001</v>
      </c>
      <c r="W21" s="113">
        <v>21740512.521699999</v>
      </c>
      <c r="X21" s="113">
        <v>28709716.591699999</v>
      </c>
      <c r="Y21" s="114">
        <f t="shared" si="1"/>
        <v>124728770.5869</v>
      </c>
    </row>
    <row r="22" spans="1:25" ht="24.95" customHeight="1" x14ac:dyDescent="0.25">
      <c r="A22" s="163"/>
      <c r="B22" s="160"/>
      <c r="C22" s="111">
        <v>15</v>
      </c>
      <c r="D22" s="111" t="s">
        <v>89</v>
      </c>
      <c r="E22" s="113">
        <v>65054766.022</v>
      </c>
      <c r="F22" s="113">
        <v>0</v>
      </c>
      <c r="G22" s="113">
        <v>4837251.5185000002</v>
      </c>
      <c r="H22" s="33">
        <v>226434.42600000001</v>
      </c>
      <c r="I22" s="33">
        <v>1560231.5297000001</v>
      </c>
      <c r="J22" s="33">
        <v>20979562.672699999</v>
      </c>
      <c r="K22" s="128">
        <v>25838854.521299999</v>
      </c>
      <c r="L22" s="114">
        <f t="shared" si="0"/>
        <v>118497100.6902</v>
      </c>
      <c r="M22" s="109"/>
      <c r="N22" s="162"/>
      <c r="O22" s="160"/>
      <c r="P22" s="115">
        <v>40</v>
      </c>
      <c r="Q22" s="111" t="s">
        <v>471</v>
      </c>
      <c r="R22" s="113">
        <v>74326734.636700004</v>
      </c>
      <c r="S22" s="113">
        <v>0</v>
      </c>
      <c r="T22" s="113">
        <v>5526683.6232000003</v>
      </c>
      <c r="U22" s="113">
        <v>258707.1251</v>
      </c>
      <c r="V22" s="113">
        <v>1782604.442</v>
      </c>
      <c r="W22" s="113">
        <v>23969687.125500001</v>
      </c>
      <c r="X22" s="113">
        <v>32661561.419500001</v>
      </c>
      <c r="Y22" s="114">
        <f t="shared" si="1"/>
        <v>138525978.37200001</v>
      </c>
    </row>
    <row r="23" spans="1:25" ht="24.95" customHeight="1" x14ac:dyDescent="0.25">
      <c r="A23" s="163"/>
      <c r="B23" s="160"/>
      <c r="C23" s="111">
        <v>16</v>
      </c>
      <c r="D23" s="111" t="s">
        <v>90</v>
      </c>
      <c r="E23" s="113">
        <v>96975677.503900006</v>
      </c>
      <c r="F23" s="113">
        <v>0</v>
      </c>
      <c r="G23" s="113">
        <v>7210782.1140000001</v>
      </c>
      <c r="H23" s="33">
        <v>337540.70929999999</v>
      </c>
      <c r="I23" s="33">
        <v>2325802.0728000002</v>
      </c>
      <c r="J23" s="33">
        <v>31273762.5286</v>
      </c>
      <c r="K23" s="128">
        <v>34547666.802000001</v>
      </c>
      <c r="L23" s="114">
        <f t="shared" si="0"/>
        <v>172671231.7306</v>
      </c>
      <c r="M23" s="109"/>
      <c r="N23" s="162"/>
      <c r="O23" s="160"/>
      <c r="P23" s="115">
        <v>41</v>
      </c>
      <c r="Q23" s="111" t="s">
        <v>472</v>
      </c>
      <c r="R23" s="113">
        <v>91647503.456599995</v>
      </c>
      <c r="S23" s="113">
        <v>0</v>
      </c>
      <c r="T23" s="113">
        <v>6814597.1827999996</v>
      </c>
      <c r="U23" s="113">
        <v>318995.07299999997</v>
      </c>
      <c r="V23" s="113">
        <v>2198014.5846000002</v>
      </c>
      <c r="W23" s="113">
        <v>29555475.488400001</v>
      </c>
      <c r="X23" s="113">
        <v>37543981.124499999</v>
      </c>
      <c r="Y23" s="114">
        <f t="shared" si="1"/>
        <v>168078566.90989998</v>
      </c>
    </row>
    <row r="24" spans="1:25" ht="24.95" customHeight="1" x14ac:dyDescent="0.25">
      <c r="A24" s="163"/>
      <c r="B24" s="161"/>
      <c r="C24" s="111">
        <v>17</v>
      </c>
      <c r="D24" s="111" t="s">
        <v>91</v>
      </c>
      <c r="E24" s="113">
        <v>83792674.175300002</v>
      </c>
      <c r="F24" s="113">
        <v>0</v>
      </c>
      <c r="G24" s="113">
        <v>6230538.7472000001</v>
      </c>
      <c r="H24" s="33">
        <v>291654.97379999998</v>
      </c>
      <c r="I24" s="33">
        <v>2009629.4276999999</v>
      </c>
      <c r="J24" s="33">
        <v>27022365.414099999</v>
      </c>
      <c r="K24" s="128">
        <v>29136013.949200001</v>
      </c>
      <c r="L24" s="114">
        <f t="shared" si="0"/>
        <v>148482876.6873</v>
      </c>
      <c r="M24" s="109"/>
      <c r="N24" s="162"/>
      <c r="O24" s="160"/>
      <c r="P24" s="115">
        <v>42</v>
      </c>
      <c r="Q24" s="111" t="s">
        <v>473</v>
      </c>
      <c r="R24" s="113">
        <v>107151666.2843</v>
      </c>
      <c r="S24" s="113">
        <v>0</v>
      </c>
      <c r="T24" s="113">
        <v>7967434.0887000002</v>
      </c>
      <c r="U24" s="113">
        <v>372960.00790000003</v>
      </c>
      <c r="V24" s="113">
        <v>2569856.4213</v>
      </c>
      <c r="W24" s="113">
        <v>34555425.155699998</v>
      </c>
      <c r="X24" s="113">
        <v>46635808.426200002</v>
      </c>
      <c r="Y24" s="114">
        <f t="shared" si="1"/>
        <v>199253150.38409999</v>
      </c>
    </row>
    <row r="25" spans="1:25" ht="24.95" customHeight="1" x14ac:dyDescent="0.25">
      <c r="A25" s="1"/>
      <c r="B25" s="164" t="s">
        <v>852</v>
      </c>
      <c r="C25" s="165"/>
      <c r="D25" s="166"/>
      <c r="E25" s="116">
        <f>SUM(E8:E24)</f>
        <v>1378428574.1375003</v>
      </c>
      <c r="F25" s="116">
        <f t="shared" ref="F25:L25" si="2">SUM(F8:F24)</f>
        <v>0</v>
      </c>
      <c r="G25" s="116">
        <f t="shared" si="2"/>
        <v>102495268.5416</v>
      </c>
      <c r="H25" s="116">
        <f t="shared" si="2"/>
        <v>4797860.3569999989</v>
      </c>
      <c r="I25" s="116">
        <f t="shared" si="2"/>
        <v>33059341.449699998</v>
      </c>
      <c r="J25" s="116">
        <f t="shared" si="2"/>
        <v>444530515.27699995</v>
      </c>
      <c r="K25" s="116">
        <f t="shared" si="2"/>
        <v>526843998.18330002</v>
      </c>
      <c r="L25" s="116">
        <f t="shared" si="2"/>
        <v>2490155557.9460998</v>
      </c>
      <c r="M25" s="109"/>
      <c r="N25" s="162"/>
      <c r="O25" s="160"/>
      <c r="P25" s="115">
        <v>43</v>
      </c>
      <c r="Q25" s="111" t="s">
        <v>474</v>
      </c>
      <c r="R25" s="113">
        <v>69927388.680399999</v>
      </c>
      <c r="S25" s="113">
        <v>0</v>
      </c>
      <c r="T25" s="113">
        <v>5199563.1951000001</v>
      </c>
      <c r="U25" s="113">
        <v>243394.43650000001</v>
      </c>
      <c r="V25" s="113">
        <v>1677093.3674000001</v>
      </c>
      <c r="W25" s="113">
        <v>22550938.587099999</v>
      </c>
      <c r="X25" s="113">
        <v>30756836.290100001</v>
      </c>
      <c r="Y25" s="114">
        <f t="shared" si="1"/>
        <v>130355214.5566</v>
      </c>
    </row>
    <row r="26" spans="1:25" ht="24.95" customHeight="1" x14ac:dyDescent="0.25">
      <c r="A26" s="163">
        <v>2</v>
      </c>
      <c r="B26" s="159" t="s">
        <v>37</v>
      </c>
      <c r="C26" s="111">
        <v>1</v>
      </c>
      <c r="D26" s="111" t="s">
        <v>92</v>
      </c>
      <c r="E26" s="113">
        <v>85932121.567599997</v>
      </c>
      <c r="F26" s="113">
        <v>0</v>
      </c>
      <c r="G26" s="113">
        <v>6389620.7911</v>
      </c>
      <c r="H26" s="113">
        <v>299101.6925</v>
      </c>
      <c r="I26" s="113">
        <v>2060940.5534000001</v>
      </c>
      <c r="J26" s="113">
        <v>27712317.4868</v>
      </c>
      <c r="K26" s="113">
        <v>31965811.743799999</v>
      </c>
      <c r="L26" s="114">
        <f t="shared" ref="L26:L46" si="3">SUM(E26:K26)</f>
        <v>154359913.83519998</v>
      </c>
      <c r="M26" s="109"/>
      <c r="N26" s="162"/>
      <c r="O26" s="161"/>
      <c r="P26" s="115">
        <v>44</v>
      </c>
      <c r="Q26" s="111" t="s">
        <v>475</v>
      </c>
      <c r="R26" s="113">
        <v>82224874.941200003</v>
      </c>
      <c r="S26" s="113">
        <v>0</v>
      </c>
      <c r="T26" s="113">
        <v>6113962.5193999996</v>
      </c>
      <c r="U26" s="113">
        <v>286197.97590000002</v>
      </c>
      <c r="V26" s="113">
        <v>1972028.3425</v>
      </c>
      <c r="W26" s="113">
        <v>26516764.605700001</v>
      </c>
      <c r="X26" s="113">
        <v>34475048.547399998</v>
      </c>
      <c r="Y26" s="114">
        <f t="shared" si="1"/>
        <v>151588876.9321</v>
      </c>
    </row>
    <row r="27" spans="1:25" ht="24.95" customHeight="1" x14ac:dyDescent="0.25">
      <c r="A27" s="163"/>
      <c r="B27" s="160"/>
      <c r="C27" s="111">
        <v>2</v>
      </c>
      <c r="D27" s="111" t="s">
        <v>93</v>
      </c>
      <c r="E27" s="113">
        <v>104978751.92919999</v>
      </c>
      <c r="F27" s="113">
        <v>0</v>
      </c>
      <c r="G27" s="113">
        <v>7805863.5551000005</v>
      </c>
      <c r="H27" s="113">
        <v>365396.80160000001</v>
      </c>
      <c r="I27" s="113">
        <v>2517742.6455999999</v>
      </c>
      <c r="J27" s="113">
        <v>33854680.295900002</v>
      </c>
      <c r="K27" s="113">
        <v>33748117.097999997</v>
      </c>
      <c r="L27" s="114">
        <f t="shared" si="3"/>
        <v>183270552.32539999</v>
      </c>
      <c r="M27" s="109"/>
      <c r="N27" s="117"/>
      <c r="O27" s="164" t="s">
        <v>870</v>
      </c>
      <c r="P27" s="165"/>
      <c r="Q27" s="166"/>
      <c r="R27" s="116">
        <f>1616119028.5997+2179250791.92</f>
        <v>3795369820.5197001</v>
      </c>
      <c r="S27" s="116">
        <v>0</v>
      </c>
      <c r="T27" s="116">
        <f>120169123.6958+162041689.59</f>
        <v>282210813.28579998</v>
      </c>
      <c r="U27" s="116">
        <f>5625183.3173+7585261.35</f>
        <v>13210444.667300001</v>
      </c>
      <c r="V27" s="116">
        <f>38759955.9325+52265744.77</f>
        <v>91025700.702500001</v>
      </c>
      <c r="W27" s="116">
        <f>521183496.9265+702788302.29</f>
        <v>1223971799.2165</v>
      </c>
      <c r="X27" s="116">
        <f>679658271.0436+918683406.25</f>
        <v>1598341677.2936001</v>
      </c>
      <c r="Y27" s="116">
        <f>2981515059.5154+4022615196.18</f>
        <v>7004130255.6954002</v>
      </c>
    </row>
    <row r="28" spans="1:25" ht="24.95" customHeight="1" x14ac:dyDescent="0.25">
      <c r="A28" s="163"/>
      <c r="B28" s="160"/>
      <c r="C28" s="111">
        <v>3</v>
      </c>
      <c r="D28" s="111" t="s">
        <v>94</v>
      </c>
      <c r="E28" s="113">
        <v>89389437.341999993</v>
      </c>
      <c r="F28" s="113">
        <v>0</v>
      </c>
      <c r="G28" s="113">
        <v>6646695.0533999996</v>
      </c>
      <c r="H28" s="113">
        <v>311135.48119999998</v>
      </c>
      <c r="I28" s="113">
        <v>2143858.5839999998</v>
      </c>
      <c r="J28" s="113">
        <v>28827269.970699999</v>
      </c>
      <c r="K28" s="113">
        <v>30900225.719700001</v>
      </c>
      <c r="L28" s="114">
        <f t="shared" si="3"/>
        <v>158218622.15099999</v>
      </c>
      <c r="M28" s="109"/>
      <c r="N28" s="167">
        <v>20</v>
      </c>
      <c r="O28" s="159" t="s">
        <v>55</v>
      </c>
      <c r="P28" s="115">
        <v>1</v>
      </c>
      <c r="Q28" s="111" t="s">
        <v>476</v>
      </c>
      <c r="R28" s="113">
        <v>83552505.299700007</v>
      </c>
      <c r="S28" s="113">
        <v>0</v>
      </c>
      <c r="T28" s="113">
        <v>6212680.6051000003</v>
      </c>
      <c r="U28" s="113">
        <v>290819.02419999999</v>
      </c>
      <c r="V28" s="113">
        <v>2003869.3722999999</v>
      </c>
      <c r="W28" s="113">
        <v>26944913.164500002</v>
      </c>
      <c r="X28" s="113">
        <v>30046217.7304</v>
      </c>
      <c r="Y28" s="114">
        <f t="shared" si="1"/>
        <v>149051005.19620001</v>
      </c>
    </row>
    <row r="29" spans="1:25" ht="24.95" customHeight="1" x14ac:dyDescent="0.25">
      <c r="A29" s="163"/>
      <c r="B29" s="160"/>
      <c r="C29" s="111">
        <v>4</v>
      </c>
      <c r="D29" s="111" t="s">
        <v>95</v>
      </c>
      <c r="E29" s="113">
        <v>78261740.367799997</v>
      </c>
      <c r="F29" s="113">
        <v>0</v>
      </c>
      <c r="G29" s="113">
        <v>5819277.2887000004</v>
      </c>
      <c r="H29" s="113">
        <v>272403.5968</v>
      </c>
      <c r="I29" s="113">
        <v>1876979.0802</v>
      </c>
      <c r="J29" s="113">
        <v>25238690.2194</v>
      </c>
      <c r="K29" s="113">
        <v>28652764.773699999</v>
      </c>
      <c r="L29" s="114">
        <f t="shared" si="3"/>
        <v>140121855.32660002</v>
      </c>
      <c r="M29" s="109"/>
      <c r="N29" s="168"/>
      <c r="O29" s="160"/>
      <c r="P29" s="115">
        <v>2</v>
      </c>
      <c r="Q29" s="111" t="s">
        <v>477</v>
      </c>
      <c r="R29" s="113">
        <v>86095958.301400006</v>
      </c>
      <c r="S29" s="113">
        <v>0</v>
      </c>
      <c r="T29" s="113">
        <v>6401803.1343999999</v>
      </c>
      <c r="U29" s="113">
        <v>299671.9547</v>
      </c>
      <c r="V29" s="113">
        <v>2064869.9079</v>
      </c>
      <c r="W29" s="113">
        <v>27765153.323899999</v>
      </c>
      <c r="X29" s="113">
        <v>32366985.5101</v>
      </c>
      <c r="Y29" s="114">
        <f t="shared" si="1"/>
        <v>154994442.13240001</v>
      </c>
    </row>
    <row r="30" spans="1:25" ht="24.95" customHeight="1" x14ac:dyDescent="0.25">
      <c r="A30" s="163"/>
      <c r="B30" s="160"/>
      <c r="C30" s="111">
        <v>5</v>
      </c>
      <c r="D30" s="111" t="s">
        <v>96</v>
      </c>
      <c r="E30" s="113">
        <v>77442796.582800001</v>
      </c>
      <c r="F30" s="113">
        <v>0</v>
      </c>
      <c r="G30" s="113">
        <v>5758383.4094000002</v>
      </c>
      <c r="H30" s="113">
        <v>269553.12060000002</v>
      </c>
      <c r="I30" s="113">
        <v>1857338.0608999999</v>
      </c>
      <c r="J30" s="113">
        <v>24974588.3939</v>
      </c>
      <c r="K30" s="113">
        <v>29736150.118900001</v>
      </c>
      <c r="L30" s="114">
        <f t="shared" si="3"/>
        <v>140038809.68650001</v>
      </c>
      <c r="M30" s="109"/>
      <c r="N30" s="168"/>
      <c r="O30" s="160"/>
      <c r="P30" s="115">
        <v>3</v>
      </c>
      <c r="Q30" s="111" t="s">
        <v>478</v>
      </c>
      <c r="R30" s="113">
        <v>93664268.924199998</v>
      </c>
      <c r="S30" s="113">
        <v>0</v>
      </c>
      <c r="T30" s="113">
        <v>6964557.0153000001</v>
      </c>
      <c r="U30" s="113">
        <v>326014.77590000001</v>
      </c>
      <c r="V30" s="113">
        <v>2246383.3862000001</v>
      </c>
      <c r="W30" s="113">
        <v>30205863.770599999</v>
      </c>
      <c r="X30" s="113">
        <v>33975714.521700002</v>
      </c>
      <c r="Y30" s="114">
        <f t="shared" si="1"/>
        <v>167382802.39390001</v>
      </c>
    </row>
    <row r="31" spans="1:25" ht="24.95" customHeight="1" x14ac:dyDescent="0.25">
      <c r="A31" s="163"/>
      <c r="B31" s="160"/>
      <c r="C31" s="111">
        <v>6</v>
      </c>
      <c r="D31" s="111" t="s">
        <v>97</v>
      </c>
      <c r="E31" s="113">
        <v>82797509.121600002</v>
      </c>
      <c r="F31" s="113">
        <v>0</v>
      </c>
      <c r="G31" s="113">
        <v>6156541.6527000004</v>
      </c>
      <c r="H31" s="113">
        <v>288191.1287</v>
      </c>
      <c r="I31" s="113">
        <v>1985762.0312000001</v>
      </c>
      <c r="J31" s="113">
        <v>26701433.853100002</v>
      </c>
      <c r="K31" s="113">
        <v>31803244.6109</v>
      </c>
      <c r="L31" s="114">
        <f t="shared" si="3"/>
        <v>149732682.39820004</v>
      </c>
      <c r="M31" s="109"/>
      <c r="N31" s="168"/>
      <c r="O31" s="160"/>
      <c r="P31" s="115">
        <v>4</v>
      </c>
      <c r="Q31" s="111" t="s">
        <v>479</v>
      </c>
      <c r="R31" s="113">
        <v>87819567.308500007</v>
      </c>
      <c r="S31" s="113">
        <v>0</v>
      </c>
      <c r="T31" s="113">
        <v>6529964.8479000004</v>
      </c>
      <c r="U31" s="113">
        <v>305671.27559999999</v>
      </c>
      <c r="V31" s="113">
        <v>2106207.8341000001</v>
      </c>
      <c r="W31" s="113">
        <v>28321001.3486</v>
      </c>
      <c r="X31" s="113">
        <v>33214101.348299999</v>
      </c>
      <c r="Y31" s="114">
        <f t="shared" si="1"/>
        <v>158296513.963</v>
      </c>
    </row>
    <row r="32" spans="1:25" ht="24.95" customHeight="1" x14ac:dyDescent="0.25">
      <c r="A32" s="163"/>
      <c r="B32" s="160"/>
      <c r="C32" s="111">
        <v>7</v>
      </c>
      <c r="D32" s="111" t="s">
        <v>98</v>
      </c>
      <c r="E32" s="113">
        <v>90186339.008900002</v>
      </c>
      <c r="F32" s="113">
        <v>0</v>
      </c>
      <c r="G32" s="113">
        <v>6705949.9556</v>
      </c>
      <c r="H32" s="113">
        <v>313909.23609999998</v>
      </c>
      <c r="I32" s="113">
        <v>2162970.9593000002</v>
      </c>
      <c r="J32" s="113">
        <v>29084263.416200001</v>
      </c>
      <c r="K32" s="113">
        <v>31232413.7905</v>
      </c>
      <c r="L32" s="114">
        <f t="shared" si="3"/>
        <v>159685846.36659998</v>
      </c>
      <c r="M32" s="109"/>
      <c r="N32" s="168"/>
      <c r="O32" s="160"/>
      <c r="P32" s="115">
        <v>5</v>
      </c>
      <c r="Q32" s="111" t="s">
        <v>480</v>
      </c>
      <c r="R32" s="113">
        <v>82130457.375699997</v>
      </c>
      <c r="S32" s="113">
        <v>0</v>
      </c>
      <c r="T32" s="113">
        <v>6106941.9497999996</v>
      </c>
      <c r="U32" s="113">
        <v>285869.33909999998</v>
      </c>
      <c r="V32" s="113">
        <v>1969763.8925000001</v>
      </c>
      <c r="W32" s="113">
        <v>26486315.810800001</v>
      </c>
      <c r="X32" s="113">
        <v>30242999.1138</v>
      </c>
      <c r="Y32" s="114">
        <f t="shared" si="1"/>
        <v>147222347.4817</v>
      </c>
    </row>
    <row r="33" spans="1:25" ht="24.95" customHeight="1" x14ac:dyDescent="0.25">
      <c r="A33" s="163"/>
      <c r="B33" s="160"/>
      <c r="C33" s="111">
        <v>8</v>
      </c>
      <c r="D33" s="111" t="s">
        <v>99</v>
      </c>
      <c r="E33" s="113">
        <v>94342433.886000007</v>
      </c>
      <c r="F33" s="113">
        <v>0</v>
      </c>
      <c r="G33" s="113">
        <v>7014983.0592999998</v>
      </c>
      <c r="H33" s="113">
        <v>328375.24699999997</v>
      </c>
      <c r="I33" s="113">
        <v>2262648.057</v>
      </c>
      <c r="J33" s="113">
        <v>30424565.7227</v>
      </c>
      <c r="K33" s="113">
        <v>31189365.802700002</v>
      </c>
      <c r="L33" s="114">
        <f t="shared" si="3"/>
        <v>165562371.77470002</v>
      </c>
      <c r="M33" s="109"/>
      <c r="N33" s="168"/>
      <c r="O33" s="160"/>
      <c r="P33" s="115">
        <v>6</v>
      </c>
      <c r="Q33" s="111" t="s">
        <v>481</v>
      </c>
      <c r="R33" s="113">
        <v>76823575.092399999</v>
      </c>
      <c r="S33" s="113">
        <v>0</v>
      </c>
      <c r="T33" s="113">
        <v>5712340.2017999999</v>
      </c>
      <c r="U33" s="113">
        <v>267397.8125</v>
      </c>
      <c r="V33" s="113">
        <v>1842487.0523000001</v>
      </c>
      <c r="W33" s="113">
        <v>24774895.168299999</v>
      </c>
      <c r="X33" s="113">
        <v>29271090.257599998</v>
      </c>
      <c r="Y33" s="114">
        <f t="shared" si="1"/>
        <v>138691785.58490002</v>
      </c>
    </row>
    <row r="34" spans="1:25" ht="24.95" customHeight="1" x14ac:dyDescent="0.25">
      <c r="A34" s="163"/>
      <c r="B34" s="160"/>
      <c r="C34" s="111">
        <v>9</v>
      </c>
      <c r="D34" s="111" t="s">
        <v>829</v>
      </c>
      <c r="E34" s="113">
        <v>82026052.283700004</v>
      </c>
      <c r="F34" s="113">
        <v>0</v>
      </c>
      <c r="G34" s="113">
        <v>6099178.7416000003</v>
      </c>
      <c r="H34" s="113">
        <v>285505.93910000002</v>
      </c>
      <c r="I34" s="113">
        <v>1967259.9081999999</v>
      </c>
      <c r="J34" s="113">
        <v>26452646.1305</v>
      </c>
      <c r="K34" s="113">
        <v>33152169.457699999</v>
      </c>
      <c r="L34" s="114">
        <f t="shared" si="3"/>
        <v>149982812.46079999</v>
      </c>
      <c r="M34" s="109"/>
      <c r="N34" s="168"/>
      <c r="O34" s="160"/>
      <c r="P34" s="115">
        <v>7</v>
      </c>
      <c r="Q34" s="111" t="s">
        <v>482</v>
      </c>
      <c r="R34" s="113">
        <v>77074982.732500002</v>
      </c>
      <c r="S34" s="113">
        <v>0</v>
      </c>
      <c r="T34" s="113">
        <v>5731034.0203999998</v>
      </c>
      <c r="U34" s="113">
        <v>268272.88050000003</v>
      </c>
      <c r="V34" s="113">
        <v>1848516.6509</v>
      </c>
      <c r="W34" s="113">
        <v>24855971.816</v>
      </c>
      <c r="X34" s="113">
        <v>27694070.4069</v>
      </c>
      <c r="Y34" s="114">
        <f t="shared" si="1"/>
        <v>137472848.5072</v>
      </c>
    </row>
    <row r="35" spans="1:25" ht="24.95" customHeight="1" x14ac:dyDescent="0.25">
      <c r="A35" s="163"/>
      <c r="B35" s="160"/>
      <c r="C35" s="111">
        <v>10</v>
      </c>
      <c r="D35" s="111" t="s">
        <v>100</v>
      </c>
      <c r="E35" s="113">
        <v>73443542.646799996</v>
      </c>
      <c r="F35" s="113">
        <v>0</v>
      </c>
      <c r="G35" s="113">
        <v>5461012.4654999999</v>
      </c>
      <c r="H35" s="113">
        <v>255633.02179999999</v>
      </c>
      <c r="I35" s="113">
        <v>1761422.5352</v>
      </c>
      <c r="J35" s="113">
        <v>23684865.845899999</v>
      </c>
      <c r="K35" s="113">
        <v>27519409.482700001</v>
      </c>
      <c r="L35" s="114">
        <f t="shared" si="3"/>
        <v>132125885.99789999</v>
      </c>
      <c r="M35" s="109"/>
      <c r="N35" s="168"/>
      <c r="O35" s="160"/>
      <c r="P35" s="115">
        <v>8</v>
      </c>
      <c r="Q35" s="111" t="s">
        <v>483</v>
      </c>
      <c r="R35" s="113">
        <v>82524173.080799997</v>
      </c>
      <c r="S35" s="113">
        <v>0</v>
      </c>
      <c r="T35" s="113">
        <v>6136217.3128000004</v>
      </c>
      <c r="U35" s="113">
        <v>287239.73509999999</v>
      </c>
      <c r="V35" s="113">
        <v>1979206.5160000001</v>
      </c>
      <c r="W35" s="113">
        <v>26613285.498199999</v>
      </c>
      <c r="X35" s="113">
        <v>29806783.899700001</v>
      </c>
      <c r="Y35" s="114">
        <f t="shared" si="1"/>
        <v>147346906.04260001</v>
      </c>
    </row>
    <row r="36" spans="1:25" ht="24.95" customHeight="1" x14ac:dyDescent="0.25">
      <c r="A36" s="163"/>
      <c r="B36" s="160"/>
      <c r="C36" s="111">
        <v>11</v>
      </c>
      <c r="D36" s="111" t="s">
        <v>101</v>
      </c>
      <c r="E36" s="113">
        <v>74635061.2597</v>
      </c>
      <c r="F36" s="113">
        <v>0</v>
      </c>
      <c r="G36" s="113">
        <v>5549609.7439999999</v>
      </c>
      <c r="H36" s="113">
        <v>259780.3095</v>
      </c>
      <c r="I36" s="113">
        <v>1789999.1487</v>
      </c>
      <c r="J36" s="113">
        <v>24069119.620700002</v>
      </c>
      <c r="K36" s="113">
        <v>28971306.6983</v>
      </c>
      <c r="L36" s="114">
        <f t="shared" si="3"/>
        <v>135274876.7809</v>
      </c>
      <c r="M36" s="109"/>
      <c r="N36" s="168"/>
      <c r="O36" s="160"/>
      <c r="P36" s="115">
        <v>9</v>
      </c>
      <c r="Q36" s="111" t="s">
        <v>484</v>
      </c>
      <c r="R36" s="113">
        <v>77403750.757300004</v>
      </c>
      <c r="S36" s="113">
        <v>0</v>
      </c>
      <c r="T36" s="113">
        <v>5755480.0943999998</v>
      </c>
      <c r="U36" s="113">
        <v>269417.21480000002</v>
      </c>
      <c r="V36" s="113">
        <v>1856401.6111000001</v>
      </c>
      <c r="W36" s="113">
        <v>24961996.4749</v>
      </c>
      <c r="X36" s="113">
        <v>28485942.426199999</v>
      </c>
      <c r="Y36" s="114">
        <f t="shared" si="1"/>
        <v>138732988.57870001</v>
      </c>
    </row>
    <row r="37" spans="1:25" ht="24.95" customHeight="1" x14ac:dyDescent="0.25">
      <c r="A37" s="163"/>
      <c r="B37" s="160"/>
      <c r="C37" s="111">
        <v>12</v>
      </c>
      <c r="D37" s="111" t="s">
        <v>102</v>
      </c>
      <c r="E37" s="113">
        <v>73072529.719500005</v>
      </c>
      <c r="F37" s="113">
        <v>0</v>
      </c>
      <c r="G37" s="113">
        <v>5433425.2039999999</v>
      </c>
      <c r="H37" s="113">
        <v>254341.64679999999</v>
      </c>
      <c r="I37" s="113">
        <v>1752524.4005</v>
      </c>
      <c r="J37" s="113">
        <v>23565217.595100001</v>
      </c>
      <c r="K37" s="113">
        <v>27414723.105099998</v>
      </c>
      <c r="L37" s="114">
        <f t="shared" si="3"/>
        <v>131492761.671</v>
      </c>
      <c r="M37" s="109"/>
      <c r="N37" s="168"/>
      <c r="O37" s="160"/>
      <c r="P37" s="115">
        <v>10</v>
      </c>
      <c r="Q37" s="111" t="s">
        <v>485</v>
      </c>
      <c r="R37" s="113">
        <v>93325202.9991</v>
      </c>
      <c r="S37" s="113">
        <v>0</v>
      </c>
      <c r="T37" s="113">
        <v>6939345.2243999997</v>
      </c>
      <c r="U37" s="113">
        <v>324834.598</v>
      </c>
      <c r="V37" s="113">
        <v>2238251.4478000002</v>
      </c>
      <c r="W37" s="113">
        <v>30096518.133699998</v>
      </c>
      <c r="X37" s="113">
        <v>34683929.731799997</v>
      </c>
      <c r="Y37" s="114">
        <f t="shared" si="1"/>
        <v>167608082.13479999</v>
      </c>
    </row>
    <row r="38" spans="1:25" ht="24.95" customHeight="1" x14ac:dyDescent="0.25">
      <c r="A38" s="163"/>
      <c r="B38" s="160"/>
      <c r="C38" s="111">
        <v>13</v>
      </c>
      <c r="D38" s="111" t="s">
        <v>103</v>
      </c>
      <c r="E38" s="113">
        <v>84729169.180399999</v>
      </c>
      <c r="F38" s="113">
        <v>0</v>
      </c>
      <c r="G38" s="113">
        <v>6300173.3361</v>
      </c>
      <c r="H38" s="113">
        <v>294914.60749999998</v>
      </c>
      <c r="I38" s="113">
        <v>2032089.7196</v>
      </c>
      <c r="J38" s="113">
        <v>27324376.425000001</v>
      </c>
      <c r="K38" s="113">
        <v>30177836.976199999</v>
      </c>
      <c r="L38" s="114">
        <f t="shared" si="3"/>
        <v>150858560.2448</v>
      </c>
      <c r="M38" s="109"/>
      <c r="N38" s="168"/>
      <c r="O38" s="160"/>
      <c r="P38" s="115">
        <v>11</v>
      </c>
      <c r="Q38" s="111" t="s">
        <v>486</v>
      </c>
      <c r="R38" s="113">
        <v>77022886.520400003</v>
      </c>
      <c r="S38" s="113">
        <v>0</v>
      </c>
      <c r="T38" s="113">
        <v>5727160.3229</v>
      </c>
      <c r="U38" s="113">
        <v>268091.55060000002</v>
      </c>
      <c r="V38" s="113">
        <v>1847267.209</v>
      </c>
      <c r="W38" s="113">
        <v>24839171.267499998</v>
      </c>
      <c r="X38" s="113">
        <v>28111497.4487</v>
      </c>
      <c r="Y38" s="114">
        <f t="shared" si="1"/>
        <v>137816074.31910002</v>
      </c>
    </row>
    <row r="39" spans="1:25" ht="24.95" customHeight="1" x14ac:dyDescent="0.25">
      <c r="A39" s="163"/>
      <c r="B39" s="160"/>
      <c r="C39" s="111">
        <v>14</v>
      </c>
      <c r="D39" s="111" t="s">
        <v>104</v>
      </c>
      <c r="E39" s="113">
        <v>82139911.582100004</v>
      </c>
      <c r="F39" s="113">
        <v>0</v>
      </c>
      <c r="G39" s="113">
        <v>6107644.9325000001</v>
      </c>
      <c r="H39" s="113">
        <v>285902.24609999999</v>
      </c>
      <c r="I39" s="113">
        <v>1969990.6361</v>
      </c>
      <c r="J39" s="113">
        <v>26489364.705200002</v>
      </c>
      <c r="K39" s="113">
        <v>30321088.549400002</v>
      </c>
      <c r="L39" s="114">
        <f t="shared" si="3"/>
        <v>147313902.6514</v>
      </c>
      <c r="M39" s="109"/>
      <c r="N39" s="168"/>
      <c r="O39" s="160"/>
      <c r="P39" s="115">
        <v>12</v>
      </c>
      <c r="Q39" s="111" t="s">
        <v>487</v>
      </c>
      <c r="R39" s="113">
        <v>85547158.401500002</v>
      </c>
      <c r="S39" s="113">
        <v>0</v>
      </c>
      <c r="T39" s="113">
        <v>6360996.2372000003</v>
      </c>
      <c r="U39" s="113">
        <v>297761.76120000001</v>
      </c>
      <c r="V39" s="113">
        <v>2051707.8452000001</v>
      </c>
      <c r="W39" s="113">
        <v>27588170.4124</v>
      </c>
      <c r="X39" s="113">
        <v>31384462.9846</v>
      </c>
      <c r="Y39" s="114">
        <f t="shared" si="1"/>
        <v>153230257.64210001</v>
      </c>
    </row>
    <row r="40" spans="1:25" ht="24.95" customHeight="1" x14ac:dyDescent="0.25">
      <c r="A40" s="163"/>
      <c r="B40" s="160"/>
      <c r="C40" s="111">
        <v>15</v>
      </c>
      <c r="D40" s="111" t="s">
        <v>105</v>
      </c>
      <c r="E40" s="113">
        <v>78381239.261500001</v>
      </c>
      <c r="F40" s="113">
        <v>0</v>
      </c>
      <c r="G40" s="113">
        <v>5828162.8207</v>
      </c>
      <c r="H40" s="113">
        <v>272819.53350000002</v>
      </c>
      <c r="I40" s="113">
        <v>1879845.0645999999</v>
      </c>
      <c r="J40" s="113">
        <v>25277227.511599999</v>
      </c>
      <c r="K40" s="113">
        <v>30042232.518599998</v>
      </c>
      <c r="L40" s="114">
        <f t="shared" si="3"/>
        <v>141681526.7105</v>
      </c>
      <c r="M40" s="109"/>
      <c r="N40" s="168"/>
      <c r="O40" s="160"/>
      <c r="P40" s="115">
        <v>13</v>
      </c>
      <c r="Q40" s="111" t="s">
        <v>488</v>
      </c>
      <c r="R40" s="113">
        <v>93227008.837599993</v>
      </c>
      <c r="S40" s="113">
        <v>0</v>
      </c>
      <c r="T40" s="113">
        <v>6932043.8399</v>
      </c>
      <c r="U40" s="113">
        <v>324492.8162</v>
      </c>
      <c r="V40" s="113">
        <v>2235896.4224</v>
      </c>
      <c r="W40" s="113">
        <v>30064851.421300001</v>
      </c>
      <c r="X40" s="113">
        <v>33122467.806200001</v>
      </c>
      <c r="Y40" s="114">
        <f t="shared" si="1"/>
        <v>165906761.14359999</v>
      </c>
    </row>
    <row r="41" spans="1:25" ht="24.95" customHeight="1" x14ac:dyDescent="0.25">
      <c r="A41" s="163"/>
      <c r="B41" s="160"/>
      <c r="C41" s="111">
        <v>16</v>
      </c>
      <c r="D41" s="111" t="s">
        <v>106</v>
      </c>
      <c r="E41" s="113">
        <v>73021920.228100002</v>
      </c>
      <c r="F41" s="113">
        <v>0</v>
      </c>
      <c r="G41" s="113">
        <v>5429662.0539999995</v>
      </c>
      <c r="H41" s="113">
        <v>254165.49160000001</v>
      </c>
      <c r="I41" s="113">
        <v>1751310.6151999999</v>
      </c>
      <c r="J41" s="113">
        <v>23548896.500399999</v>
      </c>
      <c r="K41" s="113">
        <v>28583017.804299999</v>
      </c>
      <c r="L41" s="114">
        <f t="shared" si="3"/>
        <v>132588972.69360001</v>
      </c>
      <c r="M41" s="109"/>
      <c r="N41" s="168"/>
      <c r="O41" s="160"/>
      <c r="P41" s="115">
        <v>14</v>
      </c>
      <c r="Q41" s="111" t="s">
        <v>489</v>
      </c>
      <c r="R41" s="113">
        <v>93009024.859500006</v>
      </c>
      <c r="S41" s="113">
        <v>0</v>
      </c>
      <c r="T41" s="113">
        <v>6915835.2914000005</v>
      </c>
      <c r="U41" s="113">
        <v>323734.08500000002</v>
      </c>
      <c r="V41" s="113">
        <v>2230668.4353999998</v>
      </c>
      <c r="W41" s="113">
        <v>29994553.596700002</v>
      </c>
      <c r="X41" s="113">
        <v>35069581.689300001</v>
      </c>
      <c r="Y41" s="114">
        <f t="shared" si="1"/>
        <v>167543397.95730001</v>
      </c>
    </row>
    <row r="42" spans="1:25" ht="24.95" customHeight="1" x14ac:dyDescent="0.25">
      <c r="A42" s="163"/>
      <c r="B42" s="160"/>
      <c r="C42" s="111">
        <v>17</v>
      </c>
      <c r="D42" s="111" t="s">
        <v>107</v>
      </c>
      <c r="E42" s="113">
        <v>69396894.108099997</v>
      </c>
      <c r="F42" s="113">
        <v>0</v>
      </c>
      <c r="G42" s="113">
        <v>5160117.4199000001</v>
      </c>
      <c r="H42" s="113">
        <v>241547.95790000001</v>
      </c>
      <c r="I42" s="113">
        <v>1664370.3278999999</v>
      </c>
      <c r="J42" s="113">
        <v>22379858.975099999</v>
      </c>
      <c r="K42" s="113">
        <v>26063820.556000002</v>
      </c>
      <c r="L42" s="114">
        <f t="shared" si="3"/>
        <v>124906609.34490001</v>
      </c>
      <c r="M42" s="109"/>
      <c r="N42" s="168"/>
      <c r="O42" s="160"/>
      <c r="P42" s="115">
        <v>15</v>
      </c>
      <c r="Q42" s="111" t="s">
        <v>490</v>
      </c>
      <c r="R42" s="113">
        <v>81220632.483400002</v>
      </c>
      <c r="S42" s="113">
        <v>0</v>
      </c>
      <c r="T42" s="113">
        <v>6039290.4599000001</v>
      </c>
      <c r="U42" s="113">
        <v>282702.53539999999</v>
      </c>
      <c r="V42" s="113">
        <v>1947943.2394000001</v>
      </c>
      <c r="W42" s="113">
        <v>26192905.6655</v>
      </c>
      <c r="X42" s="113">
        <v>31389868.704300001</v>
      </c>
      <c r="Y42" s="114">
        <f t="shared" si="1"/>
        <v>147073343.08790001</v>
      </c>
    </row>
    <row r="43" spans="1:25" ht="24.95" customHeight="1" x14ac:dyDescent="0.25">
      <c r="A43" s="163"/>
      <c r="B43" s="160"/>
      <c r="C43" s="111">
        <v>18</v>
      </c>
      <c r="D43" s="111" t="s">
        <v>108</v>
      </c>
      <c r="E43" s="113">
        <v>78615256.435100004</v>
      </c>
      <c r="F43" s="113">
        <v>0</v>
      </c>
      <c r="G43" s="113">
        <v>5845563.5431000004</v>
      </c>
      <c r="H43" s="113">
        <v>273634.071</v>
      </c>
      <c r="I43" s="113">
        <v>1885457.5815000001</v>
      </c>
      <c r="J43" s="113">
        <v>25352695.894000001</v>
      </c>
      <c r="K43" s="113">
        <v>29910187.925299998</v>
      </c>
      <c r="L43" s="114">
        <f t="shared" si="3"/>
        <v>141882795.44999999</v>
      </c>
      <c r="M43" s="109"/>
      <c r="N43" s="168"/>
      <c r="O43" s="160"/>
      <c r="P43" s="115">
        <v>16</v>
      </c>
      <c r="Q43" s="111" t="s">
        <v>491</v>
      </c>
      <c r="R43" s="113">
        <v>91501158.582800001</v>
      </c>
      <c r="S43" s="113">
        <v>0</v>
      </c>
      <c r="T43" s="113">
        <v>6803715.4748</v>
      </c>
      <c r="U43" s="113">
        <v>318485.69420000003</v>
      </c>
      <c r="V43" s="113">
        <v>2194504.7436000002</v>
      </c>
      <c r="W43" s="113">
        <v>29508280.6149</v>
      </c>
      <c r="X43" s="113">
        <v>31389539.087200001</v>
      </c>
      <c r="Y43" s="114">
        <f t="shared" si="1"/>
        <v>161715684.19749999</v>
      </c>
    </row>
    <row r="44" spans="1:25" ht="24.95" customHeight="1" x14ac:dyDescent="0.25">
      <c r="A44" s="163"/>
      <c r="B44" s="160"/>
      <c r="C44" s="111">
        <v>19</v>
      </c>
      <c r="D44" s="111" t="s">
        <v>109</v>
      </c>
      <c r="E44" s="113">
        <v>98954431.080500007</v>
      </c>
      <c r="F44" s="113">
        <v>0</v>
      </c>
      <c r="G44" s="113">
        <v>7357915.5114000002</v>
      </c>
      <c r="H44" s="113">
        <v>344428.1053</v>
      </c>
      <c r="I44" s="113">
        <v>2373259.2217000001</v>
      </c>
      <c r="J44" s="113">
        <v>31911892.326200001</v>
      </c>
      <c r="K44" s="113">
        <v>32786294.523699999</v>
      </c>
      <c r="L44" s="114">
        <f t="shared" si="3"/>
        <v>173728220.76879999</v>
      </c>
      <c r="M44" s="109"/>
      <c r="N44" s="168"/>
      <c r="O44" s="160"/>
      <c r="P44" s="115">
        <v>17</v>
      </c>
      <c r="Q44" s="111" t="s">
        <v>492</v>
      </c>
      <c r="R44" s="113">
        <v>94455381.152400002</v>
      </c>
      <c r="S44" s="113">
        <v>0</v>
      </c>
      <c r="T44" s="113">
        <v>7023381.4345000004</v>
      </c>
      <c r="U44" s="113">
        <v>328768.37959999999</v>
      </c>
      <c r="V44" s="113">
        <v>2265356.9114000001</v>
      </c>
      <c r="W44" s="113">
        <v>30460990.175500002</v>
      </c>
      <c r="X44" s="113">
        <v>33573977.251800001</v>
      </c>
      <c r="Y44" s="114">
        <f t="shared" si="1"/>
        <v>168107855.30520001</v>
      </c>
    </row>
    <row r="45" spans="1:25" ht="24.95" customHeight="1" x14ac:dyDescent="0.25">
      <c r="A45" s="163"/>
      <c r="B45" s="160"/>
      <c r="C45" s="111">
        <v>20</v>
      </c>
      <c r="D45" s="111" t="s">
        <v>110</v>
      </c>
      <c r="E45" s="113">
        <v>84782262.812399998</v>
      </c>
      <c r="F45" s="113">
        <v>0</v>
      </c>
      <c r="G45" s="113">
        <v>6304121.1983000003</v>
      </c>
      <c r="H45" s="113">
        <v>295099.40909999999</v>
      </c>
      <c r="I45" s="113">
        <v>2033363.0830000001</v>
      </c>
      <c r="J45" s="113">
        <v>27341498.632199999</v>
      </c>
      <c r="K45" s="113">
        <v>23513705.227600001</v>
      </c>
      <c r="L45" s="114">
        <f t="shared" si="3"/>
        <v>144270050.3626</v>
      </c>
      <c r="M45" s="109"/>
      <c r="N45" s="168"/>
      <c r="O45" s="160"/>
      <c r="P45" s="115">
        <v>18</v>
      </c>
      <c r="Q45" s="111" t="s">
        <v>493</v>
      </c>
      <c r="R45" s="113">
        <v>90419768.7755</v>
      </c>
      <c r="S45" s="113">
        <v>0</v>
      </c>
      <c r="T45" s="113">
        <v>6723307.0004000003</v>
      </c>
      <c r="U45" s="113">
        <v>314721.72889999999</v>
      </c>
      <c r="V45" s="113">
        <v>2168569.3881999999</v>
      </c>
      <c r="W45" s="113">
        <v>29159542.365200002</v>
      </c>
      <c r="X45" s="113">
        <v>32355514.836399999</v>
      </c>
      <c r="Y45" s="114">
        <f t="shared" si="1"/>
        <v>161141424.09459999</v>
      </c>
    </row>
    <row r="46" spans="1:25" ht="24.95" customHeight="1" x14ac:dyDescent="0.25">
      <c r="A46" s="163"/>
      <c r="B46" s="160"/>
      <c r="C46" s="118">
        <v>21</v>
      </c>
      <c r="D46" s="118" t="s">
        <v>830</v>
      </c>
      <c r="E46" s="113">
        <v>82160409.135900006</v>
      </c>
      <c r="F46" s="113">
        <v>0</v>
      </c>
      <c r="G46" s="113">
        <v>6109169.0609999998</v>
      </c>
      <c r="H46" s="113">
        <v>285973.59139999998</v>
      </c>
      <c r="I46" s="113">
        <v>1970482.2361999999</v>
      </c>
      <c r="J46" s="113">
        <v>26495974.977400001</v>
      </c>
      <c r="K46" s="113">
        <v>32912208.239799999</v>
      </c>
      <c r="L46" s="114">
        <f t="shared" si="3"/>
        <v>149934217.24170002</v>
      </c>
      <c r="M46" s="109"/>
      <c r="N46" s="168"/>
      <c r="O46" s="160"/>
      <c r="P46" s="115">
        <v>19</v>
      </c>
      <c r="Q46" s="111" t="s">
        <v>494</v>
      </c>
      <c r="R46" s="113">
        <v>99155589.736399993</v>
      </c>
      <c r="S46" s="113">
        <v>0</v>
      </c>
      <c r="T46" s="113">
        <v>7372872.9859999996</v>
      </c>
      <c r="U46" s="113">
        <v>345128.27289999998</v>
      </c>
      <c r="V46" s="113">
        <v>2378083.6811000002</v>
      </c>
      <c r="W46" s="113">
        <v>31976764.1393</v>
      </c>
      <c r="X46" s="113">
        <v>36399125.053099997</v>
      </c>
      <c r="Y46" s="114">
        <f t="shared" si="1"/>
        <v>177627563.86879998</v>
      </c>
    </row>
    <row r="47" spans="1:25" ht="24.95" customHeight="1" x14ac:dyDescent="0.25">
      <c r="A47" s="1"/>
      <c r="B47" s="170" t="s">
        <v>853</v>
      </c>
      <c r="C47" s="170"/>
      <c r="D47" s="170"/>
      <c r="E47" s="116">
        <f>SUM(E26:E46)</f>
        <v>1738689809.5397003</v>
      </c>
      <c r="F47" s="116">
        <f t="shared" ref="F47:G47" si="4">SUM(F26:F46)</f>
        <v>0</v>
      </c>
      <c r="G47" s="116">
        <f t="shared" si="4"/>
        <v>129283070.79740001</v>
      </c>
      <c r="H47" s="116">
        <f>SUM(H26:H46)</f>
        <v>6051812.2351000002</v>
      </c>
      <c r="I47" s="116">
        <f t="shared" ref="I47:J47" si="5">SUM(I26:I46)</f>
        <v>41699614.449999988</v>
      </c>
      <c r="J47" s="116">
        <f t="shared" si="5"/>
        <v>560711444.49800003</v>
      </c>
      <c r="K47" s="116">
        <f t="shared" ref="K47:L47" si="6">SUM(K26:K46)</f>
        <v>630596094.72289979</v>
      </c>
      <c r="L47" s="116">
        <f t="shared" si="6"/>
        <v>3107031846.2431002</v>
      </c>
      <c r="M47" s="109"/>
      <c r="N47" s="168"/>
      <c r="O47" s="160"/>
      <c r="P47" s="115">
        <v>20</v>
      </c>
      <c r="Q47" s="111" t="s">
        <v>495</v>
      </c>
      <c r="R47" s="113">
        <v>78959826.318499997</v>
      </c>
      <c r="S47" s="113">
        <v>0</v>
      </c>
      <c r="T47" s="113">
        <v>5871184.5897000004</v>
      </c>
      <c r="U47" s="113">
        <v>274833.40639999998</v>
      </c>
      <c r="V47" s="113">
        <v>1893721.5231999999</v>
      </c>
      <c r="W47" s="113">
        <v>25463816.5068</v>
      </c>
      <c r="X47" s="113">
        <v>30182217.728399999</v>
      </c>
      <c r="Y47" s="114">
        <f t="shared" si="1"/>
        <v>142645600.07299998</v>
      </c>
    </row>
    <row r="48" spans="1:25" ht="24.95" customHeight="1" x14ac:dyDescent="0.25">
      <c r="A48" s="163">
        <v>3</v>
      </c>
      <c r="B48" s="159" t="s">
        <v>38</v>
      </c>
      <c r="C48" s="119">
        <v>1</v>
      </c>
      <c r="D48" s="119" t="s">
        <v>111</v>
      </c>
      <c r="E48" s="113">
        <v>78893415.693700001</v>
      </c>
      <c r="F48" s="113">
        <v>0</v>
      </c>
      <c r="G48" s="113">
        <v>5866246.5210999995</v>
      </c>
      <c r="H48" s="113">
        <v>274602.25260000001</v>
      </c>
      <c r="I48" s="113">
        <v>1892128.7736</v>
      </c>
      <c r="J48" s="113">
        <v>25442399.6921</v>
      </c>
      <c r="K48" s="113">
        <v>29426715.848499998</v>
      </c>
      <c r="L48" s="114">
        <f t="shared" ref="L48:L72" si="7">SUM(E48:K48)</f>
        <v>141795508.7816</v>
      </c>
      <c r="M48" s="109"/>
      <c r="N48" s="168"/>
      <c r="O48" s="160"/>
      <c r="P48" s="115">
        <v>21</v>
      </c>
      <c r="Q48" s="111" t="s">
        <v>55</v>
      </c>
      <c r="R48" s="113">
        <v>108748548.9681</v>
      </c>
      <c r="S48" s="113">
        <v>0</v>
      </c>
      <c r="T48" s="113">
        <v>8086172.8631999996</v>
      </c>
      <c r="U48" s="113">
        <v>378518.23570000002</v>
      </c>
      <c r="V48" s="113">
        <v>2608155.0252</v>
      </c>
      <c r="W48" s="113">
        <v>35070405.1087</v>
      </c>
      <c r="X48" s="113">
        <v>41193075.539800003</v>
      </c>
      <c r="Y48" s="114">
        <f t="shared" si="1"/>
        <v>196084875.74070001</v>
      </c>
    </row>
    <row r="49" spans="1:25" ht="24.95" customHeight="1" x14ac:dyDescent="0.25">
      <c r="A49" s="163"/>
      <c r="B49" s="160"/>
      <c r="C49" s="111">
        <v>2</v>
      </c>
      <c r="D49" s="111" t="s">
        <v>112</v>
      </c>
      <c r="E49" s="113">
        <v>61599859.0198</v>
      </c>
      <c r="F49" s="113">
        <v>0</v>
      </c>
      <c r="G49" s="113">
        <v>4580356.3644000003</v>
      </c>
      <c r="H49" s="113">
        <v>214409.02129999999</v>
      </c>
      <c r="I49" s="113">
        <v>1477371.2696</v>
      </c>
      <c r="J49" s="113">
        <v>19865386.9956</v>
      </c>
      <c r="K49" s="113">
        <v>24248629.6428</v>
      </c>
      <c r="L49" s="114">
        <f t="shared" si="7"/>
        <v>111986012.3135</v>
      </c>
      <c r="M49" s="109"/>
      <c r="N49" s="168"/>
      <c r="O49" s="160"/>
      <c r="P49" s="115">
        <v>22</v>
      </c>
      <c r="Q49" s="111" t="s">
        <v>496</v>
      </c>
      <c r="R49" s="113">
        <v>76520153.287799999</v>
      </c>
      <c r="S49" s="113">
        <v>0</v>
      </c>
      <c r="T49" s="113">
        <v>5689778.7867000001</v>
      </c>
      <c r="U49" s="113">
        <v>266341.70010000002</v>
      </c>
      <c r="V49" s="113">
        <v>1835209.9794999999</v>
      </c>
      <c r="W49" s="113">
        <v>24677044.4318</v>
      </c>
      <c r="X49" s="113">
        <v>27950512.4778</v>
      </c>
      <c r="Y49" s="114">
        <f t="shared" si="1"/>
        <v>136939040.66370001</v>
      </c>
    </row>
    <row r="50" spans="1:25" ht="24.95" customHeight="1" x14ac:dyDescent="0.25">
      <c r="A50" s="163"/>
      <c r="B50" s="160"/>
      <c r="C50" s="111">
        <v>3</v>
      </c>
      <c r="D50" s="111" t="s">
        <v>113</v>
      </c>
      <c r="E50" s="113">
        <v>81329264.924600005</v>
      </c>
      <c r="F50" s="113">
        <v>0</v>
      </c>
      <c r="G50" s="113">
        <v>6047367.9994000001</v>
      </c>
      <c r="H50" s="113">
        <v>283080.6495</v>
      </c>
      <c r="I50" s="113">
        <v>1950548.6098</v>
      </c>
      <c r="J50" s="113">
        <v>26227938.626899999</v>
      </c>
      <c r="K50" s="113">
        <v>31632974.662300002</v>
      </c>
      <c r="L50" s="114">
        <f t="shared" si="7"/>
        <v>147471175.4725</v>
      </c>
      <c r="M50" s="109"/>
      <c r="N50" s="168"/>
      <c r="O50" s="160"/>
      <c r="P50" s="115">
        <v>23</v>
      </c>
      <c r="Q50" s="111" t="s">
        <v>497</v>
      </c>
      <c r="R50" s="113">
        <v>72291260.288699999</v>
      </c>
      <c r="S50" s="113">
        <v>0</v>
      </c>
      <c r="T50" s="113">
        <v>5375332.6617999999</v>
      </c>
      <c r="U50" s="113">
        <v>251622.3027</v>
      </c>
      <c r="V50" s="113">
        <v>1733786.9387000001</v>
      </c>
      <c r="W50" s="113">
        <v>23313265.401700001</v>
      </c>
      <c r="X50" s="113">
        <v>26743191.118900001</v>
      </c>
      <c r="Y50" s="114">
        <f t="shared" si="1"/>
        <v>129708458.71250001</v>
      </c>
    </row>
    <row r="51" spans="1:25" ht="24.95" customHeight="1" x14ac:dyDescent="0.25">
      <c r="A51" s="163"/>
      <c r="B51" s="160"/>
      <c r="C51" s="111">
        <v>4</v>
      </c>
      <c r="D51" s="111" t="s">
        <v>114</v>
      </c>
      <c r="E51" s="113">
        <v>62348119.201800004</v>
      </c>
      <c r="F51" s="113">
        <v>0</v>
      </c>
      <c r="G51" s="113">
        <v>4635994.4508999996</v>
      </c>
      <c r="H51" s="113">
        <v>217013.47099999999</v>
      </c>
      <c r="I51" s="113">
        <v>1495317.0589000001</v>
      </c>
      <c r="J51" s="113">
        <v>20106694.010400001</v>
      </c>
      <c r="K51" s="113">
        <v>25174985.421700001</v>
      </c>
      <c r="L51" s="114">
        <f t="shared" si="7"/>
        <v>113978123.6147</v>
      </c>
      <c r="M51" s="109"/>
      <c r="N51" s="168"/>
      <c r="O51" s="160"/>
      <c r="P51" s="115">
        <v>24</v>
      </c>
      <c r="Q51" s="111" t="s">
        <v>498</v>
      </c>
      <c r="R51" s="113">
        <v>87941234.575800002</v>
      </c>
      <c r="S51" s="113">
        <v>0</v>
      </c>
      <c r="T51" s="113">
        <v>6539011.6128000002</v>
      </c>
      <c r="U51" s="113">
        <v>306094.7597</v>
      </c>
      <c r="V51" s="113">
        <v>2109125.8232999998</v>
      </c>
      <c r="W51" s="113">
        <v>28360237.921300001</v>
      </c>
      <c r="X51" s="113">
        <v>33461511.911699999</v>
      </c>
      <c r="Y51" s="114">
        <f t="shared" si="1"/>
        <v>158717216.60460001</v>
      </c>
    </row>
    <row r="52" spans="1:25" ht="24.95" customHeight="1" x14ac:dyDescent="0.25">
      <c r="A52" s="163"/>
      <c r="B52" s="160"/>
      <c r="C52" s="111">
        <v>5</v>
      </c>
      <c r="D52" s="111" t="s">
        <v>115</v>
      </c>
      <c r="E52" s="113">
        <v>83785634.3178</v>
      </c>
      <c r="F52" s="113">
        <v>0</v>
      </c>
      <c r="G52" s="113">
        <v>6230015.2873</v>
      </c>
      <c r="H52" s="113">
        <v>291630.47029999999</v>
      </c>
      <c r="I52" s="113">
        <v>2009460.5882999999</v>
      </c>
      <c r="J52" s="113">
        <v>27020095.124899998</v>
      </c>
      <c r="K52" s="113">
        <v>32958760.3917</v>
      </c>
      <c r="L52" s="114">
        <f t="shared" si="7"/>
        <v>152295596.1803</v>
      </c>
      <c r="M52" s="109"/>
      <c r="N52" s="168"/>
      <c r="O52" s="160"/>
      <c r="P52" s="115">
        <v>25</v>
      </c>
      <c r="Q52" s="111" t="s">
        <v>499</v>
      </c>
      <c r="R52" s="113">
        <v>87512088.644800007</v>
      </c>
      <c r="S52" s="113">
        <v>0</v>
      </c>
      <c r="T52" s="113">
        <v>6507101.7785</v>
      </c>
      <c r="U52" s="113">
        <v>304601.04259999999</v>
      </c>
      <c r="V52" s="113">
        <v>2098833.4641999998</v>
      </c>
      <c r="W52" s="113">
        <v>28221842.312399998</v>
      </c>
      <c r="X52" s="113">
        <v>32257882.263999999</v>
      </c>
      <c r="Y52" s="114">
        <f t="shared" si="1"/>
        <v>156902349.50650001</v>
      </c>
    </row>
    <row r="53" spans="1:25" ht="24.95" customHeight="1" x14ac:dyDescent="0.25">
      <c r="A53" s="163"/>
      <c r="B53" s="160"/>
      <c r="C53" s="111">
        <v>6</v>
      </c>
      <c r="D53" s="111" t="s">
        <v>116</v>
      </c>
      <c r="E53" s="113">
        <v>73028618.505899996</v>
      </c>
      <c r="F53" s="113">
        <v>0</v>
      </c>
      <c r="G53" s="113">
        <v>5430160.1151999999</v>
      </c>
      <c r="H53" s="113">
        <v>254188.80619999999</v>
      </c>
      <c r="I53" s="113">
        <v>1751471.2623000001</v>
      </c>
      <c r="J53" s="113">
        <v>23551056.633200001</v>
      </c>
      <c r="K53" s="113">
        <v>27206942.735399999</v>
      </c>
      <c r="L53" s="114">
        <f t="shared" si="7"/>
        <v>131222438.0582</v>
      </c>
      <c r="M53" s="109"/>
      <c r="N53" s="168"/>
      <c r="O53" s="160"/>
      <c r="P53" s="115">
        <v>26</v>
      </c>
      <c r="Q53" s="111" t="s">
        <v>500</v>
      </c>
      <c r="R53" s="113">
        <v>83011505.057600006</v>
      </c>
      <c r="S53" s="113">
        <v>0</v>
      </c>
      <c r="T53" s="113">
        <v>6172453.6639</v>
      </c>
      <c r="U53" s="113">
        <v>288935.97879999998</v>
      </c>
      <c r="V53" s="113">
        <v>1990894.3716</v>
      </c>
      <c r="W53" s="113">
        <v>26770445.570799999</v>
      </c>
      <c r="X53" s="113">
        <v>31865374.271699999</v>
      </c>
      <c r="Y53" s="114">
        <f t="shared" si="1"/>
        <v>150099608.91440001</v>
      </c>
    </row>
    <row r="54" spans="1:25" ht="24.95" customHeight="1" x14ac:dyDescent="0.25">
      <c r="A54" s="163"/>
      <c r="B54" s="160"/>
      <c r="C54" s="111">
        <v>7</v>
      </c>
      <c r="D54" s="111" t="s">
        <v>117</v>
      </c>
      <c r="E54" s="113">
        <v>82827172.412</v>
      </c>
      <c r="F54" s="113">
        <v>0</v>
      </c>
      <c r="G54" s="113">
        <v>6158747.3142999997</v>
      </c>
      <c r="H54" s="113">
        <v>288294.37699999998</v>
      </c>
      <c r="I54" s="113">
        <v>1986473.4564</v>
      </c>
      <c r="J54" s="113">
        <v>26710999.990899999</v>
      </c>
      <c r="K54" s="113">
        <v>31417207.336399999</v>
      </c>
      <c r="L54" s="114">
        <f t="shared" si="7"/>
        <v>149388894.88699999</v>
      </c>
      <c r="M54" s="109"/>
      <c r="N54" s="168"/>
      <c r="O54" s="160"/>
      <c r="P54" s="115">
        <v>27</v>
      </c>
      <c r="Q54" s="111" t="s">
        <v>501</v>
      </c>
      <c r="R54" s="113">
        <v>84754935.362000003</v>
      </c>
      <c r="S54" s="113">
        <v>0</v>
      </c>
      <c r="T54" s="113">
        <v>6302089.2218000004</v>
      </c>
      <c r="U54" s="113">
        <v>295004.29119999998</v>
      </c>
      <c r="V54" s="113">
        <v>2032707.679</v>
      </c>
      <c r="W54" s="113">
        <v>27332685.781199999</v>
      </c>
      <c r="X54" s="113">
        <v>31612755.758699998</v>
      </c>
      <c r="Y54" s="114">
        <f t="shared" si="1"/>
        <v>152330178.09390002</v>
      </c>
    </row>
    <row r="55" spans="1:25" ht="24.95" customHeight="1" x14ac:dyDescent="0.25">
      <c r="A55" s="163"/>
      <c r="B55" s="160"/>
      <c r="C55" s="111">
        <v>8</v>
      </c>
      <c r="D55" s="111" t="s">
        <v>118</v>
      </c>
      <c r="E55" s="113">
        <v>66365193.896799996</v>
      </c>
      <c r="F55" s="113">
        <v>0</v>
      </c>
      <c r="G55" s="113">
        <v>4934690.4858999997</v>
      </c>
      <c r="H55" s="113">
        <v>230995.5981</v>
      </c>
      <c r="I55" s="113">
        <v>1591659.9863</v>
      </c>
      <c r="J55" s="113">
        <v>21402163.589000002</v>
      </c>
      <c r="K55" s="113">
        <v>25226735.299699999</v>
      </c>
      <c r="L55" s="114">
        <f t="shared" si="7"/>
        <v>119751438.8558</v>
      </c>
      <c r="M55" s="109"/>
      <c r="N55" s="168"/>
      <c r="O55" s="160"/>
      <c r="P55" s="115">
        <v>28</v>
      </c>
      <c r="Q55" s="111" t="s">
        <v>502</v>
      </c>
      <c r="R55" s="113">
        <v>71390317.894299999</v>
      </c>
      <c r="S55" s="113">
        <v>0</v>
      </c>
      <c r="T55" s="113">
        <v>5308341.6442999998</v>
      </c>
      <c r="U55" s="113">
        <v>248486.416</v>
      </c>
      <c r="V55" s="113">
        <v>1712179.3176</v>
      </c>
      <c r="W55" s="113">
        <v>23022719.780200001</v>
      </c>
      <c r="X55" s="113">
        <v>27801789.261300001</v>
      </c>
      <c r="Y55" s="114">
        <f t="shared" si="1"/>
        <v>129483834.31369999</v>
      </c>
    </row>
    <row r="56" spans="1:25" ht="24.95" customHeight="1" x14ac:dyDescent="0.25">
      <c r="A56" s="163"/>
      <c r="B56" s="160"/>
      <c r="C56" s="111">
        <v>9</v>
      </c>
      <c r="D56" s="111" t="s">
        <v>119</v>
      </c>
      <c r="E56" s="113">
        <v>77019103.801699996</v>
      </c>
      <c r="F56" s="113">
        <v>0</v>
      </c>
      <c r="G56" s="113">
        <v>5726879.0527999997</v>
      </c>
      <c r="H56" s="113">
        <v>268078.38419999997</v>
      </c>
      <c r="I56" s="113">
        <v>1847176.4867</v>
      </c>
      <c r="J56" s="113">
        <v>24837951.375599999</v>
      </c>
      <c r="K56" s="113">
        <v>29295594.182999998</v>
      </c>
      <c r="L56" s="114">
        <f t="shared" si="7"/>
        <v>138994783.28399998</v>
      </c>
      <c r="M56" s="109"/>
      <c r="N56" s="168"/>
      <c r="O56" s="160"/>
      <c r="P56" s="115">
        <v>29</v>
      </c>
      <c r="Q56" s="111" t="s">
        <v>503</v>
      </c>
      <c r="R56" s="113">
        <v>85423032.045900002</v>
      </c>
      <c r="S56" s="113">
        <v>0</v>
      </c>
      <c r="T56" s="113">
        <v>6351766.6228</v>
      </c>
      <c r="U56" s="113">
        <v>297329.71779999998</v>
      </c>
      <c r="V56" s="113">
        <v>2048730.8788000001</v>
      </c>
      <c r="W56" s="113">
        <v>27548140.806400001</v>
      </c>
      <c r="X56" s="113">
        <v>31519144.5143</v>
      </c>
      <c r="Y56" s="114">
        <f t="shared" si="1"/>
        <v>153188144.58600003</v>
      </c>
    </row>
    <row r="57" spans="1:25" ht="24.95" customHeight="1" x14ac:dyDescent="0.25">
      <c r="A57" s="163"/>
      <c r="B57" s="160"/>
      <c r="C57" s="111">
        <v>10</v>
      </c>
      <c r="D57" s="111" t="s">
        <v>120</v>
      </c>
      <c r="E57" s="113">
        <v>83793219.3477</v>
      </c>
      <c r="F57" s="113">
        <v>0</v>
      </c>
      <c r="G57" s="113">
        <v>6230579.2844000002</v>
      </c>
      <c r="H57" s="113">
        <v>291656.8713</v>
      </c>
      <c r="I57" s="113">
        <v>2009642.5027000001</v>
      </c>
      <c r="J57" s="113">
        <v>27022541.227200001</v>
      </c>
      <c r="K57" s="113">
        <v>32759144.301600002</v>
      </c>
      <c r="L57" s="114">
        <f t="shared" si="7"/>
        <v>152106783.53490001</v>
      </c>
      <c r="M57" s="109"/>
      <c r="N57" s="168"/>
      <c r="O57" s="160"/>
      <c r="P57" s="115">
        <v>30</v>
      </c>
      <c r="Q57" s="111" t="s">
        <v>504</v>
      </c>
      <c r="R57" s="113">
        <v>77056716.444700003</v>
      </c>
      <c r="S57" s="113">
        <v>0</v>
      </c>
      <c r="T57" s="113">
        <v>5729675.8011999996</v>
      </c>
      <c r="U57" s="113">
        <v>268209.3015</v>
      </c>
      <c r="V57" s="113">
        <v>1848078.564</v>
      </c>
      <c r="W57" s="113">
        <v>24850081.106400002</v>
      </c>
      <c r="X57" s="113">
        <v>30334500.809099998</v>
      </c>
      <c r="Y57" s="114">
        <f t="shared" si="1"/>
        <v>140087262.02689999</v>
      </c>
    </row>
    <row r="58" spans="1:25" ht="24.95" customHeight="1" x14ac:dyDescent="0.25">
      <c r="A58" s="163"/>
      <c r="B58" s="160"/>
      <c r="C58" s="111">
        <v>11</v>
      </c>
      <c r="D58" s="111" t="s">
        <v>121</v>
      </c>
      <c r="E58" s="113">
        <v>64489581.900899999</v>
      </c>
      <c r="F58" s="113">
        <v>0</v>
      </c>
      <c r="G58" s="113">
        <v>4795226.3461999996</v>
      </c>
      <c r="H58" s="113">
        <v>224467.20439999999</v>
      </c>
      <c r="I58" s="113">
        <v>1546676.5185</v>
      </c>
      <c r="J58" s="113">
        <v>20797296.0009</v>
      </c>
      <c r="K58" s="113">
        <v>25065816.2522</v>
      </c>
      <c r="L58" s="114">
        <f t="shared" si="7"/>
        <v>116919064.22310001</v>
      </c>
      <c r="M58" s="109"/>
      <c r="N58" s="168"/>
      <c r="O58" s="160"/>
      <c r="P58" s="115">
        <v>31</v>
      </c>
      <c r="Q58" s="111" t="s">
        <v>505</v>
      </c>
      <c r="R58" s="113">
        <v>79837513.123099998</v>
      </c>
      <c r="S58" s="113">
        <v>0</v>
      </c>
      <c r="T58" s="113">
        <v>5936446.4005000005</v>
      </c>
      <c r="U58" s="113">
        <v>277888.34789999999</v>
      </c>
      <c r="V58" s="113">
        <v>1914771.3972</v>
      </c>
      <c r="W58" s="113">
        <v>25746862.414900001</v>
      </c>
      <c r="X58" s="113">
        <v>29168051.965399999</v>
      </c>
      <c r="Y58" s="114">
        <f t="shared" si="1"/>
        <v>142881533.64900002</v>
      </c>
    </row>
    <row r="59" spans="1:25" ht="24.95" customHeight="1" x14ac:dyDescent="0.25">
      <c r="A59" s="163"/>
      <c r="B59" s="160"/>
      <c r="C59" s="111">
        <v>12</v>
      </c>
      <c r="D59" s="111" t="s">
        <v>122</v>
      </c>
      <c r="E59" s="113">
        <v>76279587.0273</v>
      </c>
      <c r="F59" s="113">
        <v>0</v>
      </c>
      <c r="G59" s="113">
        <v>5671891.0963000003</v>
      </c>
      <c r="H59" s="113">
        <v>265504.36739999999</v>
      </c>
      <c r="I59" s="113">
        <v>1829440.3936000001</v>
      </c>
      <c r="J59" s="113">
        <v>24599464.029199999</v>
      </c>
      <c r="K59" s="113">
        <v>28952990.213199999</v>
      </c>
      <c r="L59" s="114">
        <f t="shared" si="7"/>
        <v>137598877.127</v>
      </c>
      <c r="M59" s="109"/>
      <c r="N59" s="168"/>
      <c r="O59" s="160"/>
      <c r="P59" s="115">
        <v>32</v>
      </c>
      <c r="Q59" s="111" t="s">
        <v>506</v>
      </c>
      <c r="R59" s="113">
        <v>85664012.639200002</v>
      </c>
      <c r="S59" s="113">
        <v>0</v>
      </c>
      <c r="T59" s="113">
        <v>6369685.1216000002</v>
      </c>
      <c r="U59" s="113">
        <v>298168.4927</v>
      </c>
      <c r="V59" s="113">
        <v>2054510.4018999999</v>
      </c>
      <c r="W59" s="113">
        <v>27625854.827500001</v>
      </c>
      <c r="X59" s="113">
        <v>32314510.4745</v>
      </c>
      <c r="Y59" s="114">
        <f t="shared" si="1"/>
        <v>154326741.95739999</v>
      </c>
    </row>
    <row r="60" spans="1:25" ht="24.95" customHeight="1" x14ac:dyDescent="0.25">
      <c r="A60" s="163"/>
      <c r="B60" s="160"/>
      <c r="C60" s="111">
        <v>13</v>
      </c>
      <c r="D60" s="111" t="s">
        <v>123</v>
      </c>
      <c r="E60" s="113">
        <v>76301093.5317</v>
      </c>
      <c r="F60" s="113">
        <v>0</v>
      </c>
      <c r="G60" s="113">
        <v>5673490.2470000004</v>
      </c>
      <c r="H60" s="113">
        <v>265579.22460000002</v>
      </c>
      <c r="I60" s="113">
        <v>1829956.1917000001</v>
      </c>
      <c r="J60" s="113">
        <v>24606399.678800002</v>
      </c>
      <c r="K60" s="113">
        <v>28960835.099199999</v>
      </c>
      <c r="L60" s="114">
        <f t="shared" si="7"/>
        <v>137637353.97299999</v>
      </c>
      <c r="M60" s="109"/>
      <c r="N60" s="168"/>
      <c r="O60" s="160"/>
      <c r="P60" s="115">
        <v>33</v>
      </c>
      <c r="Q60" s="111" t="s">
        <v>507</v>
      </c>
      <c r="R60" s="113">
        <v>83024565.2236</v>
      </c>
      <c r="S60" s="113">
        <v>0</v>
      </c>
      <c r="T60" s="113">
        <v>6173424.7735000001</v>
      </c>
      <c r="U60" s="113">
        <v>288981.43699999998</v>
      </c>
      <c r="V60" s="113">
        <v>1991207.5981999999</v>
      </c>
      <c r="W60" s="113">
        <v>26774657.353999998</v>
      </c>
      <c r="X60" s="113">
        <v>29249599.225400001</v>
      </c>
      <c r="Y60" s="114">
        <f t="shared" si="1"/>
        <v>147502435.6117</v>
      </c>
    </row>
    <row r="61" spans="1:25" ht="24.95" customHeight="1" x14ac:dyDescent="0.25">
      <c r="A61" s="163"/>
      <c r="B61" s="160"/>
      <c r="C61" s="111">
        <v>14</v>
      </c>
      <c r="D61" s="111" t="s">
        <v>124</v>
      </c>
      <c r="E61" s="113">
        <v>78693227.367799997</v>
      </c>
      <c r="F61" s="113">
        <v>0</v>
      </c>
      <c r="G61" s="113">
        <v>5851361.1968999999</v>
      </c>
      <c r="H61" s="113">
        <v>273905.46240000002</v>
      </c>
      <c r="I61" s="113">
        <v>1887327.5859999999</v>
      </c>
      <c r="J61" s="113">
        <v>25377840.801399998</v>
      </c>
      <c r="K61" s="113">
        <v>29689552.4903</v>
      </c>
      <c r="L61" s="114">
        <f t="shared" si="7"/>
        <v>141773214.9048</v>
      </c>
      <c r="M61" s="109"/>
      <c r="N61" s="169"/>
      <c r="O61" s="161"/>
      <c r="P61" s="115">
        <v>34</v>
      </c>
      <c r="Q61" s="111" t="s">
        <v>508</v>
      </c>
      <c r="R61" s="113">
        <v>81370885.896799996</v>
      </c>
      <c r="S61" s="113">
        <v>0</v>
      </c>
      <c r="T61" s="113">
        <v>6050462.7936000004</v>
      </c>
      <c r="U61" s="113">
        <v>283225.51850000001</v>
      </c>
      <c r="V61" s="113">
        <v>1951546.8203</v>
      </c>
      <c r="W61" s="113">
        <v>26241361.006999999</v>
      </c>
      <c r="X61" s="113">
        <v>30400358.297200002</v>
      </c>
      <c r="Y61" s="114">
        <f t="shared" si="1"/>
        <v>146297840.33340001</v>
      </c>
    </row>
    <row r="62" spans="1:25" ht="24.95" customHeight="1" x14ac:dyDescent="0.25">
      <c r="A62" s="163"/>
      <c r="B62" s="160"/>
      <c r="C62" s="111">
        <v>15</v>
      </c>
      <c r="D62" s="111" t="s">
        <v>125</v>
      </c>
      <c r="E62" s="113">
        <v>71893975.048600003</v>
      </c>
      <c r="F62" s="113">
        <v>0</v>
      </c>
      <c r="G62" s="113">
        <v>5345791.8801999995</v>
      </c>
      <c r="H62" s="113">
        <v>250239.4823</v>
      </c>
      <c r="I62" s="113">
        <v>1724258.7058000001</v>
      </c>
      <c r="J62" s="113">
        <v>23185144.572099999</v>
      </c>
      <c r="K62" s="113">
        <v>26796767.268800002</v>
      </c>
      <c r="L62" s="114">
        <f t="shared" si="7"/>
        <v>129196176.9578</v>
      </c>
      <c r="M62" s="109"/>
      <c r="N62" s="110"/>
      <c r="O62" s="164" t="s">
        <v>871</v>
      </c>
      <c r="P62" s="165"/>
      <c r="Q62" s="166"/>
      <c r="R62" s="116">
        <f>SUM(R28:R61)</f>
        <v>2889479646.9920006</v>
      </c>
      <c r="S62" s="116">
        <f t="shared" ref="S62:Y62" si="8">SUM(S28:S61)</f>
        <v>0</v>
      </c>
      <c r="T62" s="116">
        <f t="shared" si="8"/>
        <v>214851895.78920001</v>
      </c>
      <c r="U62" s="116">
        <f t="shared" si="8"/>
        <v>10057336.383000001</v>
      </c>
      <c r="V62" s="116">
        <f t="shared" si="8"/>
        <v>69299415.32949999</v>
      </c>
      <c r="W62" s="116">
        <f t="shared" si="8"/>
        <v>931830564.49890006</v>
      </c>
      <c r="X62" s="116">
        <f t="shared" si="8"/>
        <v>1068638345.4263</v>
      </c>
      <c r="Y62" s="116">
        <f t="shared" si="8"/>
        <v>5184157204.4189024</v>
      </c>
    </row>
    <row r="63" spans="1:25" ht="24.95" customHeight="1" x14ac:dyDescent="0.25">
      <c r="A63" s="163"/>
      <c r="B63" s="160"/>
      <c r="C63" s="111">
        <v>16</v>
      </c>
      <c r="D63" s="111" t="s">
        <v>126</v>
      </c>
      <c r="E63" s="113">
        <v>73407370.240799993</v>
      </c>
      <c r="F63" s="113">
        <v>0</v>
      </c>
      <c r="G63" s="113">
        <v>5458322.8082999997</v>
      </c>
      <c r="H63" s="113">
        <v>255507.11739999999</v>
      </c>
      <c r="I63" s="113">
        <v>1760554.9994999999</v>
      </c>
      <c r="J63" s="113">
        <v>23673200.578200001</v>
      </c>
      <c r="K63" s="113">
        <v>28631877.275699999</v>
      </c>
      <c r="L63" s="114">
        <f t="shared" si="7"/>
        <v>133186833.01990001</v>
      </c>
      <c r="M63" s="109"/>
      <c r="N63" s="167">
        <v>21</v>
      </c>
      <c r="O63" s="159" t="s">
        <v>56</v>
      </c>
      <c r="P63" s="115">
        <v>1</v>
      </c>
      <c r="Q63" s="111" t="s">
        <v>509</v>
      </c>
      <c r="R63" s="113">
        <v>65150726.205600001</v>
      </c>
      <c r="S63" s="113">
        <v>0</v>
      </c>
      <c r="T63" s="113">
        <v>4844386.7918999996</v>
      </c>
      <c r="U63" s="113">
        <v>226768.43210000001</v>
      </c>
      <c r="V63" s="113">
        <v>1562532.9768000001</v>
      </c>
      <c r="W63" s="113">
        <v>21010508.947799999</v>
      </c>
      <c r="X63" s="113">
        <v>24590287.706500001</v>
      </c>
      <c r="Y63" s="114">
        <f t="shared" si="1"/>
        <v>117385211.0607</v>
      </c>
    </row>
    <row r="64" spans="1:25" ht="24.95" customHeight="1" x14ac:dyDescent="0.25">
      <c r="A64" s="163"/>
      <c r="B64" s="160"/>
      <c r="C64" s="111">
        <v>17</v>
      </c>
      <c r="D64" s="111" t="s">
        <v>127</v>
      </c>
      <c r="E64" s="113">
        <v>68521416.586999997</v>
      </c>
      <c r="F64" s="113">
        <v>0</v>
      </c>
      <c r="G64" s="113">
        <v>5095019.8839999996</v>
      </c>
      <c r="H64" s="113">
        <v>238500.70610000001</v>
      </c>
      <c r="I64" s="113">
        <v>1643373.4399000001</v>
      </c>
      <c r="J64" s="113">
        <v>22097525.540600002</v>
      </c>
      <c r="K64" s="113">
        <v>27114254.4188</v>
      </c>
      <c r="L64" s="114">
        <f t="shared" si="7"/>
        <v>124710090.5764</v>
      </c>
      <c r="M64" s="109"/>
      <c r="N64" s="168"/>
      <c r="O64" s="160"/>
      <c r="P64" s="115">
        <v>2</v>
      </c>
      <c r="Q64" s="111" t="s">
        <v>510</v>
      </c>
      <c r="R64" s="113">
        <v>106453706.6865</v>
      </c>
      <c r="S64" s="113">
        <v>0</v>
      </c>
      <c r="T64" s="113">
        <v>7915536.1829000004</v>
      </c>
      <c r="U64" s="113">
        <v>370530.63809999998</v>
      </c>
      <c r="V64" s="113">
        <v>2553117.0087000001</v>
      </c>
      <c r="W64" s="113">
        <v>34330339.615999997</v>
      </c>
      <c r="X64" s="113">
        <v>32373007.901999999</v>
      </c>
      <c r="Y64" s="114">
        <f t="shared" si="1"/>
        <v>183996238.03420001</v>
      </c>
    </row>
    <row r="65" spans="1:25" ht="24.95" customHeight="1" x14ac:dyDescent="0.25">
      <c r="A65" s="163"/>
      <c r="B65" s="160"/>
      <c r="C65" s="111">
        <v>18</v>
      </c>
      <c r="D65" s="111" t="s">
        <v>128</v>
      </c>
      <c r="E65" s="113">
        <v>85131323.090800002</v>
      </c>
      <c r="F65" s="113">
        <v>0</v>
      </c>
      <c r="G65" s="113">
        <v>6330076.1354</v>
      </c>
      <c r="H65" s="113">
        <v>296314.37410000002</v>
      </c>
      <c r="I65" s="113">
        <v>2041734.7194999999</v>
      </c>
      <c r="J65" s="113">
        <v>27454067.355999999</v>
      </c>
      <c r="K65" s="113">
        <v>31994169.0341</v>
      </c>
      <c r="L65" s="114">
        <f t="shared" si="7"/>
        <v>153247684.70989999</v>
      </c>
      <c r="M65" s="109"/>
      <c r="N65" s="168"/>
      <c r="O65" s="160"/>
      <c r="P65" s="115">
        <v>3</v>
      </c>
      <c r="Q65" s="111" t="s">
        <v>511</v>
      </c>
      <c r="R65" s="113">
        <v>89665079.366600007</v>
      </c>
      <c r="S65" s="113">
        <v>0</v>
      </c>
      <c r="T65" s="113">
        <v>6667190.8584000003</v>
      </c>
      <c r="U65" s="113">
        <v>312094.90120000002</v>
      </c>
      <c r="V65" s="113">
        <v>2150469.4043999999</v>
      </c>
      <c r="W65" s="113">
        <v>28916161.984000001</v>
      </c>
      <c r="X65" s="113">
        <v>33128094.657699998</v>
      </c>
      <c r="Y65" s="114">
        <f t="shared" si="1"/>
        <v>160839091.17230001</v>
      </c>
    </row>
    <row r="66" spans="1:25" ht="24.95" customHeight="1" x14ac:dyDescent="0.25">
      <c r="A66" s="163"/>
      <c r="B66" s="160"/>
      <c r="C66" s="111">
        <v>19</v>
      </c>
      <c r="D66" s="111" t="s">
        <v>129</v>
      </c>
      <c r="E66" s="113">
        <v>71035786.021799996</v>
      </c>
      <c r="F66" s="113">
        <v>0</v>
      </c>
      <c r="G66" s="113">
        <v>5281979.8580999998</v>
      </c>
      <c r="H66" s="113">
        <v>247252.4062</v>
      </c>
      <c r="I66" s="113">
        <v>1703676.4539999999</v>
      </c>
      <c r="J66" s="113">
        <v>22908386.517700002</v>
      </c>
      <c r="K66" s="113">
        <v>27417436.1884</v>
      </c>
      <c r="L66" s="114">
        <f t="shared" si="7"/>
        <v>128594517.4462</v>
      </c>
      <c r="M66" s="109"/>
      <c r="N66" s="168"/>
      <c r="O66" s="160"/>
      <c r="P66" s="115">
        <v>4</v>
      </c>
      <c r="Q66" s="111" t="s">
        <v>512</v>
      </c>
      <c r="R66" s="113">
        <v>74033623.200599998</v>
      </c>
      <c r="S66" s="113">
        <v>0</v>
      </c>
      <c r="T66" s="113">
        <v>5504888.852</v>
      </c>
      <c r="U66" s="113">
        <v>257686.89980000001</v>
      </c>
      <c r="V66" s="113">
        <v>1775574.6464</v>
      </c>
      <c r="W66" s="113">
        <v>23875161.387899999</v>
      </c>
      <c r="X66" s="113">
        <v>27973081.646000002</v>
      </c>
      <c r="Y66" s="114">
        <f t="shared" si="1"/>
        <v>133420016.6327</v>
      </c>
    </row>
    <row r="67" spans="1:25" ht="24.95" customHeight="1" x14ac:dyDescent="0.25">
      <c r="A67" s="163"/>
      <c r="B67" s="160"/>
      <c r="C67" s="111">
        <v>20</v>
      </c>
      <c r="D67" s="111" t="s">
        <v>130</v>
      </c>
      <c r="E67" s="113">
        <v>74741490.871900007</v>
      </c>
      <c r="F67" s="113">
        <v>0</v>
      </c>
      <c r="G67" s="113">
        <v>5557523.4885999998</v>
      </c>
      <c r="H67" s="113">
        <v>260150.75630000001</v>
      </c>
      <c r="I67" s="113">
        <v>1792551.6879</v>
      </c>
      <c r="J67" s="113">
        <v>24103442.190099999</v>
      </c>
      <c r="K67" s="113">
        <v>28710853.522700001</v>
      </c>
      <c r="L67" s="114">
        <f t="shared" si="7"/>
        <v>135166012.51750001</v>
      </c>
      <c r="M67" s="109"/>
      <c r="N67" s="168"/>
      <c r="O67" s="160"/>
      <c r="P67" s="115">
        <v>5</v>
      </c>
      <c r="Q67" s="111" t="s">
        <v>513</v>
      </c>
      <c r="R67" s="113">
        <v>98598354.380400002</v>
      </c>
      <c r="S67" s="113">
        <v>0</v>
      </c>
      <c r="T67" s="113">
        <v>7331438.8569999998</v>
      </c>
      <c r="U67" s="113">
        <v>343188.71840000001</v>
      </c>
      <c r="V67" s="113">
        <v>2364719.3078999999</v>
      </c>
      <c r="W67" s="113">
        <v>31797060.870999999</v>
      </c>
      <c r="X67" s="113">
        <v>35918830.438100003</v>
      </c>
      <c r="Y67" s="114">
        <f t="shared" si="1"/>
        <v>176353592.57280001</v>
      </c>
    </row>
    <row r="68" spans="1:25" ht="24.95" customHeight="1" x14ac:dyDescent="0.25">
      <c r="A68" s="163"/>
      <c r="B68" s="160"/>
      <c r="C68" s="111">
        <v>21</v>
      </c>
      <c r="D68" s="111" t="s">
        <v>131</v>
      </c>
      <c r="E68" s="113">
        <v>77742006.253199995</v>
      </c>
      <c r="F68" s="113">
        <v>0</v>
      </c>
      <c r="G68" s="113">
        <v>5780631.6245999997</v>
      </c>
      <c r="H68" s="113">
        <v>270594.57189999998</v>
      </c>
      <c r="I68" s="113">
        <v>1864514.1126000001</v>
      </c>
      <c r="J68" s="113">
        <v>25071080.755899999</v>
      </c>
      <c r="K68" s="113">
        <v>30032617.923900001</v>
      </c>
      <c r="L68" s="114">
        <f t="shared" si="7"/>
        <v>140761445.24209997</v>
      </c>
      <c r="M68" s="109"/>
      <c r="N68" s="168"/>
      <c r="O68" s="160"/>
      <c r="P68" s="115">
        <v>6</v>
      </c>
      <c r="Q68" s="111" t="s">
        <v>514</v>
      </c>
      <c r="R68" s="113">
        <v>120629122.12279999</v>
      </c>
      <c r="S68" s="113">
        <v>0</v>
      </c>
      <c r="T68" s="113">
        <v>8969571.9443999995</v>
      </c>
      <c r="U68" s="113">
        <v>419870.63660000003</v>
      </c>
      <c r="V68" s="113">
        <v>2893091.0254000002</v>
      </c>
      <c r="W68" s="113">
        <v>38901780.491800003</v>
      </c>
      <c r="X68" s="113">
        <v>37936284.601300001</v>
      </c>
      <c r="Y68" s="114">
        <f t="shared" si="1"/>
        <v>209749720.82229999</v>
      </c>
    </row>
    <row r="69" spans="1:25" ht="24.95" customHeight="1" x14ac:dyDescent="0.25">
      <c r="A69" s="163"/>
      <c r="B69" s="160"/>
      <c r="C69" s="111">
        <v>22</v>
      </c>
      <c r="D69" s="111" t="s">
        <v>132</v>
      </c>
      <c r="E69" s="113">
        <v>66821289.126999997</v>
      </c>
      <c r="F69" s="113">
        <v>0</v>
      </c>
      <c r="G69" s="113">
        <v>4968604.1786000002</v>
      </c>
      <c r="H69" s="113">
        <v>232583.11679999999</v>
      </c>
      <c r="I69" s="113">
        <v>1602598.68</v>
      </c>
      <c r="J69" s="113">
        <v>21549250.0986</v>
      </c>
      <c r="K69" s="113">
        <v>27117220.9723</v>
      </c>
      <c r="L69" s="114">
        <f t="shared" si="7"/>
        <v>122291546.1733</v>
      </c>
      <c r="M69" s="109"/>
      <c r="N69" s="168"/>
      <c r="O69" s="160"/>
      <c r="P69" s="115">
        <v>7</v>
      </c>
      <c r="Q69" s="111" t="s">
        <v>515</v>
      </c>
      <c r="R69" s="113">
        <v>82181282.716999993</v>
      </c>
      <c r="S69" s="113">
        <v>0</v>
      </c>
      <c r="T69" s="113">
        <v>6110721.1496000001</v>
      </c>
      <c r="U69" s="113">
        <v>286046.24560000002</v>
      </c>
      <c r="V69" s="113">
        <v>1970982.8547</v>
      </c>
      <c r="W69" s="113">
        <v>26502706.515000001</v>
      </c>
      <c r="X69" s="113">
        <v>28248245.965700001</v>
      </c>
      <c r="Y69" s="114">
        <f t="shared" si="1"/>
        <v>145299985.44760001</v>
      </c>
    </row>
    <row r="70" spans="1:25" ht="24.95" customHeight="1" x14ac:dyDescent="0.25">
      <c r="A70" s="163"/>
      <c r="B70" s="160"/>
      <c r="C70" s="111">
        <v>23</v>
      </c>
      <c r="D70" s="111" t="s">
        <v>133</v>
      </c>
      <c r="E70" s="113">
        <v>69774424.752499998</v>
      </c>
      <c r="F70" s="113">
        <v>0</v>
      </c>
      <c r="G70" s="113">
        <v>5188189.3168000001</v>
      </c>
      <c r="H70" s="113">
        <v>242862.0189</v>
      </c>
      <c r="I70" s="113">
        <v>1673424.7792</v>
      </c>
      <c r="J70" s="113">
        <v>22501609.129700001</v>
      </c>
      <c r="K70" s="113">
        <v>28390597.589499999</v>
      </c>
      <c r="L70" s="114">
        <f t="shared" si="7"/>
        <v>127771107.58660001</v>
      </c>
      <c r="M70" s="109"/>
      <c r="N70" s="168"/>
      <c r="O70" s="160"/>
      <c r="P70" s="115">
        <v>8</v>
      </c>
      <c r="Q70" s="111" t="s">
        <v>516</v>
      </c>
      <c r="R70" s="113">
        <v>87305677.359400004</v>
      </c>
      <c r="S70" s="113">
        <v>0</v>
      </c>
      <c r="T70" s="113">
        <v>6491753.7361000003</v>
      </c>
      <c r="U70" s="113">
        <v>303882.59220000001</v>
      </c>
      <c r="V70" s="113">
        <v>2093883.0292</v>
      </c>
      <c r="W70" s="113">
        <v>28155276.5746</v>
      </c>
      <c r="X70" s="113">
        <v>29752090.829599999</v>
      </c>
      <c r="Y70" s="114">
        <f t="shared" si="1"/>
        <v>154102564.12110001</v>
      </c>
    </row>
    <row r="71" spans="1:25" ht="24.95" customHeight="1" x14ac:dyDescent="0.25">
      <c r="A71" s="163"/>
      <c r="B71" s="160"/>
      <c r="C71" s="111">
        <v>24</v>
      </c>
      <c r="D71" s="111" t="s">
        <v>134</v>
      </c>
      <c r="E71" s="113">
        <v>71468634.680800006</v>
      </c>
      <c r="F71" s="113">
        <v>0</v>
      </c>
      <c r="G71" s="113">
        <v>5314165.0147000002</v>
      </c>
      <c r="H71" s="113">
        <v>248759.01120000001</v>
      </c>
      <c r="I71" s="113">
        <v>1714057.6169</v>
      </c>
      <c r="J71" s="113">
        <v>23047976.2223</v>
      </c>
      <c r="K71" s="113">
        <v>26023156.034499999</v>
      </c>
      <c r="L71" s="114">
        <f t="shared" si="7"/>
        <v>127816748.58039999</v>
      </c>
      <c r="M71" s="109"/>
      <c r="N71" s="168"/>
      <c r="O71" s="160"/>
      <c r="P71" s="115">
        <v>9</v>
      </c>
      <c r="Q71" s="111" t="s">
        <v>517</v>
      </c>
      <c r="R71" s="113">
        <v>108461057.01109999</v>
      </c>
      <c r="S71" s="113">
        <v>0</v>
      </c>
      <c r="T71" s="113">
        <v>8064795.9374000002</v>
      </c>
      <c r="U71" s="113">
        <v>377517.57</v>
      </c>
      <c r="V71" s="113">
        <v>2601260.0035999999</v>
      </c>
      <c r="W71" s="113">
        <v>34977691.601300001</v>
      </c>
      <c r="X71" s="113">
        <v>37724208.986400001</v>
      </c>
      <c r="Y71" s="114">
        <f t="shared" si="1"/>
        <v>192206531.10979998</v>
      </c>
    </row>
    <row r="72" spans="1:25" ht="24.95" customHeight="1" x14ac:dyDescent="0.25">
      <c r="A72" s="163"/>
      <c r="B72" s="160"/>
      <c r="C72" s="111">
        <v>25</v>
      </c>
      <c r="D72" s="111" t="s">
        <v>135</v>
      </c>
      <c r="E72" s="113">
        <v>84205883.825100005</v>
      </c>
      <c r="F72" s="113">
        <v>0</v>
      </c>
      <c r="G72" s="113">
        <v>6261263.6138000004</v>
      </c>
      <c r="H72" s="113">
        <v>293093.2218</v>
      </c>
      <c r="I72" s="113">
        <v>2019539.5813</v>
      </c>
      <c r="J72" s="113">
        <v>27155621.7192</v>
      </c>
      <c r="K72" s="113">
        <v>31639369.233199999</v>
      </c>
      <c r="L72" s="114">
        <f t="shared" si="7"/>
        <v>151574771.19440001</v>
      </c>
      <c r="M72" s="109"/>
      <c r="N72" s="168"/>
      <c r="O72" s="160"/>
      <c r="P72" s="115">
        <v>10</v>
      </c>
      <c r="Q72" s="111" t="s">
        <v>518</v>
      </c>
      <c r="R72" s="113">
        <v>75522232.522</v>
      </c>
      <c r="S72" s="113">
        <v>0</v>
      </c>
      <c r="T72" s="113">
        <v>5615576.7867999999</v>
      </c>
      <c r="U72" s="113">
        <v>262868.2634</v>
      </c>
      <c r="V72" s="113">
        <v>1811276.4918</v>
      </c>
      <c r="W72" s="113">
        <v>24355224.179000001</v>
      </c>
      <c r="X72" s="113">
        <v>28231831.036200002</v>
      </c>
      <c r="Y72" s="114">
        <f t="shared" si="1"/>
        <v>135799009.27920002</v>
      </c>
    </row>
    <row r="73" spans="1:25" ht="24.95" customHeight="1" x14ac:dyDescent="0.25">
      <c r="A73" s="163"/>
      <c r="B73" s="160"/>
      <c r="C73" s="111">
        <v>26</v>
      </c>
      <c r="D73" s="111" t="s">
        <v>136</v>
      </c>
      <c r="E73" s="113">
        <v>62725527.735799998</v>
      </c>
      <c r="F73" s="113">
        <v>0</v>
      </c>
      <c r="G73" s="113">
        <v>4664057.2680000002</v>
      </c>
      <c r="H73" s="113">
        <v>218327.10709999999</v>
      </c>
      <c r="I73" s="113">
        <v>1504368.5817</v>
      </c>
      <c r="J73" s="113">
        <v>20228404.785399999</v>
      </c>
      <c r="K73" s="113">
        <v>23769696.057999998</v>
      </c>
      <c r="L73" s="114">
        <f t="shared" ref="L73:L136" si="9">SUM(E73:K73)</f>
        <v>113110381.536</v>
      </c>
      <c r="M73" s="109"/>
      <c r="N73" s="168"/>
      <c r="O73" s="160"/>
      <c r="P73" s="115">
        <v>11</v>
      </c>
      <c r="Q73" s="111" t="s">
        <v>519</v>
      </c>
      <c r="R73" s="113">
        <v>79771187.709900007</v>
      </c>
      <c r="S73" s="113">
        <v>0</v>
      </c>
      <c r="T73" s="113">
        <v>5931514.6678999998</v>
      </c>
      <c r="U73" s="113">
        <v>277657.49080000003</v>
      </c>
      <c r="V73" s="113">
        <v>1913180.6913000001</v>
      </c>
      <c r="W73" s="113">
        <v>25725473.080200002</v>
      </c>
      <c r="X73" s="113">
        <v>30196810.163800001</v>
      </c>
      <c r="Y73" s="114">
        <f t="shared" ref="Y73:Y136" si="10">SUM(R73:X73)</f>
        <v>143815823.8039</v>
      </c>
    </row>
    <row r="74" spans="1:25" ht="24.95" customHeight="1" x14ac:dyDescent="0.25">
      <c r="A74" s="163"/>
      <c r="B74" s="160"/>
      <c r="C74" s="111">
        <v>27</v>
      </c>
      <c r="D74" s="111" t="s">
        <v>137</v>
      </c>
      <c r="E74" s="113">
        <v>76964734.770899996</v>
      </c>
      <c r="F74" s="113">
        <v>0</v>
      </c>
      <c r="G74" s="113">
        <v>5722836.3563000001</v>
      </c>
      <c r="H74" s="113">
        <v>267889.1433</v>
      </c>
      <c r="I74" s="113">
        <v>1845872.5349000001</v>
      </c>
      <c r="J74" s="113">
        <v>24820417.864100002</v>
      </c>
      <c r="K74" s="113">
        <v>28631877.275699999</v>
      </c>
      <c r="L74" s="114">
        <f t="shared" si="9"/>
        <v>138253627.9452</v>
      </c>
      <c r="M74" s="109"/>
      <c r="N74" s="168"/>
      <c r="O74" s="160"/>
      <c r="P74" s="115">
        <v>12</v>
      </c>
      <c r="Q74" s="111" t="s">
        <v>520</v>
      </c>
      <c r="R74" s="113">
        <v>88004959.380500004</v>
      </c>
      <c r="S74" s="113">
        <v>0</v>
      </c>
      <c r="T74" s="113">
        <v>6543749.9729000004</v>
      </c>
      <c r="U74" s="113">
        <v>306316.5649</v>
      </c>
      <c r="V74" s="113">
        <v>2110654.1579</v>
      </c>
      <c r="W74" s="113">
        <v>28380788.583700001</v>
      </c>
      <c r="X74" s="113">
        <v>32987545.9443</v>
      </c>
      <c r="Y74" s="114">
        <f t="shared" si="10"/>
        <v>158334014.60420001</v>
      </c>
    </row>
    <row r="75" spans="1:25" ht="24.95" customHeight="1" x14ac:dyDescent="0.25">
      <c r="A75" s="163"/>
      <c r="B75" s="160"/>
      <c r="C75" s="111">
        <v>28</v>
      </c>
      <c r="D75" s="111" t="s">
        <v>138</v>
      </c>
      <c r="E75" s="113">
        <v>62747865.063100003</v>
      </c>
      <c r="F75" s="113">
        <v>0</v>
      </c>
      <c r="G75" s="113">
        <v>4665718.1958999997</v>
      </c>
      <c r="H75" s="113">
        <v>218404.856</v>
      </c>
      <c r="I75" s="113">
        <v>1504904.3056999999</v>
      </c>
      <c r="J75" s="113">
        <v>20235608.367699999</v>
      </c>
      <c r="K75" s="113">
        <v>24456815.7764</v>
      </c>
      <c r="L75" s="114">
        <f t="shared" si="9"/>
        <v>113829316.56480001</v>
      </c>
      <c r="M75" s="109"/>
      <c r="N75" s="168"/>
      <c r="O75" s="160"/>
      <c r="P75" s="115">
        <v>13</v>
      </c>
      <c r="Q75" s="111" t="s">
        <v>521</v>
      </c>
      <c r="R75" s="113">
        <v>73239349.291199997</v>
      </c>
      <c r="S75" s="113">
        <v>0</v>
      </c>
      <c r="T75" s="113">
        <v>5445829.3409000002</v>
      </c>
      <c r="U75" s="113">
        <v>254922.29130000001</v>
      </c>
      <c r="V75" s="113">
        <v>1756525.2934999999</v>
      </c>
      <c r="W75" s="113">
        <v>23619015.370000001</v>
      </c>
      <c r="X75" s="113">
        <v>25871179.592599999</v>
      </c>
      <c r="Y75" s="114">
        <f t="shared" si="10"/>
        <v>130186821.17950001</v>
      </c>
    </row>
    <row r="76" spans="1:25" ht="24.95" customHeight="1" x14ac:dyDescent="0.25">
      <c r="A76" s="163"/>
      <c r="B76" s="160"/>
      <c r="C76" s="111">
        <v>29</v>
      </c>
      <c r="D76" s="111" t="s">
        <v>139</v>
      </c>
      <c r="E76" s="113">
        <v>81833289.403799996</v>
      </c>
      <c r="F76" s="113">
        <v>0</v>
      </c>
      <c r="G76" s="113">
        <v>6084845.5483999997</v>
      </c>
      <c r="H76" s="113">
        <v>284834.99430000002</v>
      </c>
      <c r="I76" s="113">
        <v>1962636.8077</v>
      </c>
      <c r="J76" s="113">
        <v>26390481.877700001</v>
      </c>
      <c r="K76" s="113">
        <v>28056168.122699998</v>
      </c>
      <c r="L76" s="114">
        <f t="shared" si="9"/>
        <v>144612256.75459999</v>
      </c>
      <c r="M76" s="109"/>
      <c r="N76" s="168"/>
      <c r="O76" s="160"/>
      <c r="P76" s="115">
        <v>14</v>
      </c>
      <c r="Q76" s="111" t="s">
        <v>522</v>
      </c>
      <c r="R76" s="113">
        <v>84046939.724399999</v>
      </c>
      <c r="S76" s="113">
        <v>0</v>
      </c>
      <c r="T76" s="113">
        <v>6249445.0701000001</v>
      </c>
      <c r="U76" s="113">
        <v>292539.98920000001</v>
      </c>
      <c r="V76" s="113">
        <v>2015727.5685000001</v>
      </c>
      <c r="W76" s="113">
        <v>27104363.711100001</v>
      </c>
      <c r="X76" s="113">
        <v>30433211.5176</v>
      </c>
      <c r="Y76" s="114">
        <f t="shared" si="10"/>
        <v>150142227.58089998</v>
      </c>
    </row>
    <row r="77" spans="1:25" ht="24.95" customHeight="1" x14ac:dyDescent="0.25">
      <c r="A77" s="163"/>
      <c r="B77" s="160"/>
      <c r="C77" s="111">
        <v>30</v>
      </c>
      <c r="D77" s="111" t="s">
        <v>140</v>
      </c>
      <c r="E77" s="113">
        <v>67713018.416999996</v>
      </c>
      <c r="F77" s="113">
        <v>0</v>
      </c>
      <c r="G77" s="113">
        <v>5034910.1409</v>
      </c>
      <c r="H77" s="113">
        <v>235686.9357</v>
      </c>
      <c r="I77" s="113">
        <v>1623985.3398</v>
      </c>
      <c r="J77" s="113">
        <v>21836824.5788</v>
      </c>
      <c r="K77" s="113">
        <v>24948472.579599999</v>
      </c>
      <c r="L77" s="114">
        <f t="shared" si="9"/>
        <v>121392897.99180001</v>
      </c>
      <c r="M77" s="109"/>
      <c r="N77" s="168"/>
      <c r="O77" s="160"/>
      <c r="P77" s="115">
        <v>15</v>
      </c>
      <c r="Q77" s="111" t="s">
        <v>523</v>
      </c>
      <c r="R77" s="113">
        <v>97234351.031000003</v>
      </c>
      <c r="S77" s="113">
        <v>0</v>
      </c>
      <c r="T77" s="113">
        <v>7230016.1990999999</v>
      </c>
      <c r="U77" s="113">
        <v>338441.0675</v>
      </c>
      <c r="V77" s="113">
        <v>2332005.9317000001</v>
      </c>
      <c r="W77" s="113">
        <v>31357182.357799999</v>
      </c>
      <c r="X77" s="113">
        <v>31822942.956099998</v>
      </c>
      <c r="Y77" s="114">
        <f t="shared" si="10"/>
        <v>170314939.54319999</v>
      </c>
    </row>
    <row r="78" spans="1:25" ht="24.95" customHeight="1" x14ac:dyDescent="0.25">
      <c r="A78" s="163"/>
      <c r="B78" s="161"/>
      <c r="C78" s="111">
        <v>31</v>
      </c>
      <c r="D78" s="111" t="s">
        <v>141</v>
      </c>
      <c r="E78" s="113">
        <v>102351529.2683</v>
      </c>
      <c r="F78" s="113">
        <v>0</v>
      </c>
      <c r="G78" s="113">
        <v>7610512.1983000003</v>
      </c>
      <c r="H78" s="113">
        <v>356252.29619999998</v>
      </c>
      <c r="I78" s="113">
        <v>2454733.0326</v>
      </c>
      <c r="J78" s="113">
        <v>33007425.1932</v>
      </c>
      <c r="K78" s="113">
        <v>40665536.817000002</v>
      </c>
      <c r="L78" s="114">
        <f t="shared" si="9"/>
        <v>186445988.80560002</v>
      </c>
      <c r="M78" s="109"/>
      <c r="N78" s="168"/>
      <c r="O78" s="160"/>
      <c r="P78" s="115">
        <v>16</v>
      </c>
      <c r="Q78" s="111" t="s">
        <v>524</v>
      </c>
      <c r="R78" s="113">
        <v>77903558.242799997</v>
      </c>
      <c r="S78" s="113">
        <v>0</v>
      </c>
      <c r="T78" s="113">
        <v>5792644.0820000004</v>
      </c>
      <c r="U78" s="113">
        <v>271156.88170000003</v>
      </c>
      <c r="V78" s="113">
        <v>1868388.6713</v>
      </c>
      <c r="W78" s="113">
        <v>25123179.7841</v>
      </c>
      <c r="X78" s="113">
        <v>28466122.840799998</v>
      </c>
      <c r="Y78" s="114">
        <f t="shared" si="10"/>
        <v>139425050.50269997</v>
      </c>
    </row>
    <row r="79" spans="1:25" ht="24.95" customHeight="1" x14ac:dyDescent="0.25">
      <c r="A79" s="1"/>
      <c r="B79" s="164" t="s">
        <v>854</v>
      </c>
      <c r="C79" s="165"/>
      <c r="D79" s="166"/>
      <c r="E79" s="116">
        <f>SUM(E48:E78)</f>
        <v>2315832656.1079001</v>
      </c>
      <c r="F79" s="116">
        <f t="shared" ref="F79:L79" si="11">SUM(F48:F78)</f>
        <v>0</v>
      </c>
      <c r="G79" s="116">
        <f t="shared" si="11"/>
        <v>172197453.27299997</v>
      </c>
      <c r="H79" s="116">
        <f t="shared" si="11"/>
        <v>8060658.2758999979</v>
      </c>
      <c r="I79" s="116">
        <f t="shared" si="11"/>
        <v>55541436.063399993</v>
      </c>
      <c r="J79" s="116">
        <f t="shared" si="11"/>
        <v>746834695.12339997</v>
      </c>
      <c r="K79" s="116">
        <f t="shared" si="11"/>
        <v>886413769.96929979</v>
      </c>
      <c r="L79" s="116">
        <f t="shared" si="11"/>
        <v>4184880668.8128982</v>
      </c>
      <c r="M79" s="109"/>
      <c r="N79" s="168"/>
      <c r="O79" s="160"/>
      <c r="P79" s="115">
        <v>17</v>
      </c>
      <c r="Q79" s="111" t="s">
        <v>525</v>
      </c>
      <c r="R79" s="113">
        <v>76771527.272799999</v>
      </c>
      <c r="S79" s="113">
        <v>0</v>
      </c>
      <c r="T79" s="113">
        <v>5708470.1026999997</v>
      </c>
      <c r="U79" s="113">
        <v>267216.65100000001</v>
      </c>
      <c r="V79" s="113">
        <v>1841238.7709999999</v>
      </c>
      <c r="W79" s="113">
        <v>24758110.226</v>
      </c>
      <c r="X79" s="113">
        <v>26170076.340500001</v>
      </c>
      <c r="Y79" s="114">
        <f t="shared" si="10"/>
        <v>135516639.36399999</v>
      </c>
    </row>
    <row r="80" spans="1:25" ht="24.95" customHeight="1" x14ac:dyDescent="0.25">
      <c r="A80" s="163">
        <v>4</v>
      </c>
      <c r="B80" s="159" t="s">
        <v>39</v>
      </c>
      <c r="C80" s="111">
        <v>1</v>
      </c>
      <c r="D80" s="111" t="s">
        <v>142</v>
      </c>
      <c r="E80" s="113">
        <v>115122719.1735</v>
      </c>
      <c r="F80" s="113">
        <v>0</v>
      </c>
      <c r="G80" s="113">
        <v>8560134.5172000006</v>
      </c>
      <c r="H80" s="113">
        <v>400704.64360000001</v>
      </c>
      <c r="I80" s="113">
        <v>2761029.0103000002</v>
      </c>
      <c r="J80" s="113">
        <v>37126016.272799999</v>
      </c>
      <c r="K80" s="113">
        <v>44982877.315300003</v>
      </c>
      <c r="L80" s="114">
        <f t="shared" si="9"/>
        <v>208953480.93269998</v>
      </c>
      <c r="M80" s="109"/>
      <c r="N80" s="168"/>
      <c r="O80" s="160"/>
      <c r="P80" s="115">
        <v>18</v>
      </c>
      <c r="Q80" s="111" t="s">
        <v>526</v>
      </c>
      <c r="R80" s="113">
        <v>79669598.480599999</v>
      </c>
      <c r="S80" s="113">
        <v>0</v>
      </c>
      <c r="T80" s="113">
        <v>5923960.8377999999</v>
      </c>
      <c r="U80" s="113">
        <v>277303.89179999998</v>
      </c>
      <c r="V80" s="113">
        <v>1910744.2407</v>
      </c>
      <c r="W80" s="113">
        <v>25692711.489700001</v>
      </c>
      <c r="X80" s="113">
        <v>28623020.5603</v>
      </c>
      <c r="Y80" s="114">
        <f t="shared" si="10"/>
        <v>142097339.5009</v>
      </c>
    </row>
    <row r="81" spans="1:25" ht="24.95" customHeight="1" x14ac:dyDescent="0.25">
      <c r="A81" s="163"/>
      <c r="B81" s="160"/>
      <c r="C81" s="111">
        <v>2</v>
      </c>
      <c r="D81" s="111" t="s">
        <v>143</v>
      </c>
      <c r="E81" s="113">
        <v>75711252.247099996</v>
      </c>
      <c r="F81" s="113">
        <v>0</v>
      </c>
      <c r="G81" s="113">
        <v>5629631.6518000001</v>
      </c>
      <c r="H81" s="113">
        <v>263526.17940000002</v>
      </c>
      <c r="I81" s="113">
        <v>1815809.8189000001</v>
      </c>
      <c r="J81" s="113">
        <v>24416181.298900001</v>
      </c>
      <c r="K81" s="113">
        <v>30687978.834899999</v>
      </c>
      <c r="L81" s="114">
        <f t="shared" si="9"/>
        <v>138524380.03099999</v>
      </c>
      <c r="M81" s="109"/>
      <c r="N81" s="168"/>
      <c r="O81" s="160"/>
      <c r="P81" s="115">
        <v>19</v>
      </c>
      <c r="Q81" s="111" t="s">
        <v>527</v>
      </c>
      <c r="R81" s="113">
        <v>96389556.054800004</v>
      </c>
      <c r="S81" s="113">
        <v>0</v>
      </c>
      <c r="T81" s="113">
        <v>7167200.1130999997</v>
      </c>
      <c r="U81" s="113">
        <v>335500.61170000001</v>
      </c>
      <c r="V81" s="113">
        <v>2311744.9142</v>
      </c>
      <c r="W81" s="113">
        <v>31084743.761300001</v>
      </c>
      <c r="X81" s="113">
        <v>30144796.592099998</v>
      </c>
      <c r="Y81" s="114">
        <f t="shared" si="10"/>
        <v>167433542.04719999</v>
      </c>
    </row>
    <row r="82" spans="1:25" ht="24.95" customHeight="1" x14ac:dyDescent="0.25">
      <c r="A82" s="163"/>
      <c r="B82" s="160"/>
      <c r="C82" s="111">
        <v>3</v>
      </c>
      <c r="D82" s="111" t="s">
        <v>144</v>
      </c>
      <c r="E82" s="113">
        <v>77885468.024100006</v>
      </c>
      <c r="F82" s="113">
        <v>0</v>
      </c>
      <c r="G82" s="113">
        <v>5791298.9548000004</v>
      </c>
      <c r="H82" s="113">
        <v>271093.9155</v>
      </c>
      <c r="I82" s="113">
        <v>1867954.8071000001</v>
      </c>
      <c r="J82" s="113">
        <v>25117345.8552</v>
      </c>
      <c r="K82" s="113">
        <v>31616510.086300001</v>
      </c>
      <c r="L82" s="114">
        <f t="shared" si="9"/>
        <v>142549671.64300001</v>
      </c>
      <c r="M82" s="109"/>
      <c r="N82" s="168"/>
      <c r="O82" s="160"/>
      <c r="P82" s="115">
        <v>20</v>
      </c>
      <c r="Q82" s="111" t="s">
        <v>528</v>
      </c>
      <c r="R82" s="113">
        <v>74068710.016800001</v>
      </c>
      <c r="S82" s="113">
        <v>0</v>
      </c>
      <c r="T82" s="113">
        <v>5507497.7884999998</v>
      </c>
      <c r="U82" s="113">
        <v>257809.02549999999</v>
      </c>
      <c r="V82" s="113">
        <v>1776416.1459999999</v>
      </c>
      <c r="W82" s="113">
        <v>23886476.562800001</v>
      </c>
      <c r="X82" s="113">
        <v>26818762.710000001</v>
      </c>
      <c r="Y82" s="114">
        <f t="shared" si="10"/>
        <v>132315672.24959999</v>
      </c>
    </row>
    <row r="83" spans="1:25" ht="24.95" customHeight="1" x14ac:dyDescent="0.25">
      <c r="A83" s="163"/>
      <c r="B83" s="160"/>
      <c r="C83" s="111">
        <v>4</v>
      </c>
      <c r="D83" s="111" t="s">
        <v>145</v>
      </c>
      <c r="E83" s="113">
        <v>94139782.523900002</v>
      </c>
      <c r="F83" s="113">
        <v>0</v>
      </c>
      <c r="G83" s="113">
        <v>6999914.5921</v>
      </c>
      <c r="H83" s="113">
        <v>327669.88370000001</v>
      </c>
      <c r="I83" s="113">
        <v>2257787.7974999999</v>
      </c>
      <c r="J83" s="113">
        <v>30359212.5255</v>
      </c>
      <c r="K83" s="113">
        <v>39368180.354900002</v>
      </c>
      <c r="L83" s="114">
        <f t="shared" si="9"/>
        <v>173452547.6776</v>
      </c>
      <c r="M83" s="109"/>
      <c r="N83" s="169"/>
      <c r="O83" s="161"/>
      <c r="P83" s="115">
        <v>21</v>
      </c>
      <c r="Q83" s="111" t="s">
        <v>529</v>
      </c>
      <c r="R83" s="113">
        <v>88471212.723900005</v>
      </c>
      <c r="S83" s="113">
        <v>0</v>
      </c>
      <c r="T83" s="113">
        <v>6578418.9885</v>
      </c>
      <c r="U83" s="113">
        <v>307939.44079999998</v>
      </c>
      <c r="V83" s="113">
        <v>2121836.4772999999</v>
      </c>
      <c r="W83" s="113">
        <v>28531150.9912</v>
      </c>
      <c r="X83" s="113">
        <v>31154545.4866</v>
      </c>
      <c r="Y83" s="114">
        <f t="shared" si="10"/>
        <v>157165104.1083</v>
      </c>
    </row>
    <row r="84" spans="1:25" ht="24.95" customHeight="1" x14ac:dyDescent="0.25">
      <c r="A84" s="163"/>
      <c r="B84" s="160"/>
      <c r="C84" s="111">
        <v>5</v>
      </c>
      <c r="D84" s="111" t="s">
        <v>146</v>
      </c>
      <c r="E84" s="113">
        <v>71496102.117500007</v>
      </c>
      <c r="F84" s="113">
        <v>0</v>
      </c>
      <c r="G84" s="113">
        <v>5316207.4000000004</v>
      </c>
      <c r="H84" s="113">
        <v>248854.6164</v>
      </c>
      <c r="I84" s="113">
        <v>1714716.3781999999</v>
      </c>
      <c r="J84" s="113">
        <v>23056834.217500001</v>
      </c>
      <c r="K84" s="113">
        <v>28003379.747000001</v>
      </c>
      <c r="L84" s="114">
        <f t="shared" si="9"/>
        <v>129836094.47660002</v>
      </c>
      <c r="M84" s="109"/>
      <c r="N84" s="110"/>
      <c r="O84" s="164" t="s">
        <v>872</v>
      </c>
      <c r="P84" s="165"/>
      <c r="Q84" s="166"/>
      <c r="R84" s="116">
        <f>SUM(R63:R83)</f>
        <v>1823571811.5007002</v>
      </c>
      <c r="S84" s="116">
        <f t="shared" ref="S84:Y84" si="12">SUM(S63:S83)</f>
        <v>0</v>
      </c>
      <c r="T84" s="116">
        <f t="shared" si="12"/>
        <v>135594608.25999999</v>
      </c>
      <c r="U84" s="116">
        <f t="shared" si="12"/>
        <v>6347258.8036000002</v>
      </c>
      <c r="V84" s="116">
        <f t="shared" si="12"/>
        <v>43735369.612299994</v>
      </c>
      <c r="W84" s="116">
        <f t="shared" si="12"/>
        <v>588085108.08630013</v>
      </c>
      <c r="X84" s="116">
        <f t="shared" si="12"/>
        <v>638564978.47420013</v>
      </c>
      <c r="Y84" s="116">
        <f t="shared" si="12"/>
        <v>3235899134.7371001</v>
      </c>
    </row>
    <row r="85" spans="1:25" ht="24.95" customHeight="1" x14ac:dyDescent="0.25">
      <c r="A85" s="163"/>
      <c r="B85" s="160"/>
      <c r="C85" s="111">
        <v>6</v>
      </c>
      <c r="D85" s="111" t="s">
        <v>147</v>
      </c>
      <c r="E85" s="113">
        <v>82307956.322500005</v>
      </c>
      <c r="F85" s="113">
        <v>0</v>
      </c>
      <c r="G85" s="113">
        <v>6120140.1688000001</v>
      </c>
      <c r="H85" s="113">
        <v>286487.15509999997</v>
      </c>
      <c r="I85" s="113">
        <v>1974020.9128</v>
      </c>
      <c r="J85" s="113">
        <v>26543557.5858</v>
      </c>
      <c r="K85" s="113">
        <v>33042631.248</v>
      </c>
      <c r="L85" s="114">
        <f t="shared" si="9"/>
        <v>150274793.39300001</v>
      </c>
      <c r="M85" s="109"/>
      <c r="N85" s="167">
        <v>22</v>
      </c>
      <c r="O85" s="159" t="s">
        <v>57</v>
      </c>
      <c r="P85" s="115">
        <v>1</v>
      </c>
      <c r="Q85" s="111" t="s">
        <v>530</v>
      </c>
      <c r="R85" s="113">
        <v>94499955.673500001</v>
      </c>
      <c r="S85" s="113">
        <v>0</v>
      </c>
      <c r="T85" s="113">
        <v>7026695.8446000004</v>
      </c>
      <c r="U85" s="113">
        <v>328923.52899999998</v>
      </c>
      <c r="V85" s="113">
        <v>2266425.9578999998</v>
      </c>
      <c r="W85" s="113">
        <v>30475365.047800001</v>
      </c>
      <c r="X85" s="113">
        <v>33654791.672399998</v>
      </c>
      <c r="Y85" s="114">
        <f t="shared" si="10"/>
        <v>168252157.7252</v>
      </c>
    </row>
    <row r="86" spans="1:25" ht="24.95" customHeight="1" x14ac:dyDescent="0.25">
      <c r="A86" s="163"/>
      <c r="B86" s="160"/>
      <c r="C86" s="111">
        <v>7</v>
      </c>
      <c r="D86" s="111" t="s">
        <v>148</v>
      </c>
      <c r="E86" s="113">
        <v>76280907.854900002</v>
      </c>
      <c r="F86" s="113">
        <v>0</v>
      </c>
      <c r="G86" s="113">
        <v>5671989.3086000001</v>
      </c>
      <c r="H86" s="113">
        <v>265508.96480000002</v>
      </c>
      <c r="I86" s="113">
        <v>1829472.0714</v>
      </c>
      <c r="J86" s="113">
        <v>24599889.984000001</v>
      </c>
      <c r="K86" s="113">
        <v>31022803.842099998</v>
      </c>
      <c r="L86" s="114">
        <f t="shared" si="9"/>
        <v>139670572.02579999</v>
      </c>
      <c r="M86" s="109"/>
      <c r="N86" s="168"/>
      <c r="O86" s="160"/>
      <c r="P86" s="115">
        <v>2</v>
      </c>
      <c r="Q86" s="111" t="s">
        <v>531</v>
      </c>
      <c r="R86" s="113">
        <v>83559286.181899995</v>
      </c>
      <c r="S86" s="113">
        <v>0</v>
      </c>
      <c r="T86" s="113">
        <v>6213184.8084000004</v>
      </c>
      <c r="U86" s="113">
        <v>290842.6263</v>
      </c>
      <c r="V86" s="113">
        <v>2004032.0005999999</v>
      </c>
      <c r="W86" s="113">
        <v>26947099.936500002</v>
      </c>
      <c r="X86" s="113">
        <v>28389291.022999998</v>
      </c>
      <c r="Y86" s="114">
        <f t="shared" si="10"/>
        <v>147403736.5767</v>
      </c>
    </row>
    <row r="87" spans="1:25" ht="24.95" customHeight="1" x14ac:dyDescent="0.25">
      <c r="A87" s="163"/>
      <c r="B87" s="160"/>
      <c r="C87" s="111">
        <v>8</v>
      </c>
      <c r="D87" s="111" t="s">
        <v>149</v>
      </c>
      <c r="E87" s="113">
        <v>68204609.798700005</v>
      </c>
      <c r="F87" s="113">
        <v>0</v>
      </c>
      <c r="G87" s="113">
        <v>5071463.2068999996</v>
      </c>
      <c r="H87" s="113">
        <v>237398.005</v>
      </c>
      <c r="I87" s="113">
        <v>1635775.3503</v>
      </c>
      <c r="J87" s="113">
        <v>21995358.270199999</v>
      </c>
      <c r="K87" s="113">
        <v>26933706.4714</v>
      </c>
      <c r="L87" s="114">
        <f t="shared" si="9"/>
        <v>124078311.10249999</v>
      </c>
      <c r="M87" s="109"/>
      <c r="N87" s="168"/>
      <c r="O87" s="160"/>
      <c r="P87" s="115">
        <v>3</v>
      </c>
      <c r="Q87" s="111" t="s">
        <v>532</v>
      </c>
      <c r="R87" s="113">
        <v>105455868.604</v>
      </c>
      <c r="S87" s="113">
        <v>0</v>
      </c>
      <c r="T87" s="113">
        <v>7841340.3310000002</v>
      </c>
      <c r="U87" s="113">
        <v>367057.48910000001</v>
      </c>
      <c r="V87" s="113">
        <v>2529185.5040000002</v>
      </c>
      <c r="W87" s="113">
        <v>34008546.0277</v>
      </c>
      <c r="X87" s="113">
        <v>37950295.244499996</v>
      </c>
      <c r="Y87" s="114">
        <f t="shared" si="10"/>
        <v>188152293.20029998</v>
      </c>
    </row>
    <row r="88" spans="1:25" ht="24.95" customHeight="1" x14ac:dyDescent="0.25">
      <c r="A88" s="163"/>
      <c r="B88" s="160"/>
      <c r="C88" s="111">
        <v>9</v>
      </c>
      <c r="D88" s="111" t="s">
        <v>150</v>
      </c>
      <c r="E88" s="113">
        <v>75754004.358099997</v>
      </c>
      <c r="F88" s="113">
        <v>0</v>
      </c>
      <c r="G88" s="113">
        <v>5632810.5536000002</v>
      </c>
      <c r="H88" s="113">
        <v>263674.98560000001</v>
      </c>
      <c r="I88" s="113">
        <v>1816835.1580000001</v>
      </c>
      <c r="J88" s="113">
        <v>24429968.4608</v>
      </c>
      <c r="K88" s="113">
        <v>31011003.551399998</v>
      </c>
      <c r="L88" s="114">
        <f t="shared" si="9"/>
        <v>138908297.0675</v>
      </c>
      <c r="M88" s="109"/>
      <c r="N88" s="168"/>
      <c r="O88" s="160"/>
      <c r="P88" s="115">
        <v>4</v>
      </c>
      <c r="Q88" s="111" t="s">
        <v>533</v>
      </c>
      <c r="R88" s="113">
        <v>83498876.711300001</v>
      </c>
      <c r="S88" s="113">
        <v>0</v>
      </c>
      <c r="T88" s="113">
        <v>6208692.9653000003</v>
      </c>
      <c r="U88" s="113">
        <v>290632.36060000001</v>
      </c>
      <c r="V88" s="113">
        <v>2002583.1788999999</v>
      </c>
      <c r="W88" s="113">
        <v>26927618.4388</v>
      </c>
      <c r="X88" s="113">
        <v>29554289.551600002</v>
      </c>
      <c r="Y88" s="114">
        <f t="shared" si="10"/>
        <v>148482693.20649999</v>
      </c>
    </row>
    <row r="89" spans="1:25" ht="24.95" customHeight="1" x14ac:dyDescent="0.25">
      <c r="A89" s="163"/>
      <c r="B89" s="160"/>
      <c r="C89" s="111">
        <v>10</v>
      </c>
      <c r="D89" s="111" t="s">
        <v>151</v>
      </c>
      <c r="E89" s="113">
        <v>119845565.7085</v>
      </c>
      <c r="F89" s="113">
        <v>0</v>
      </c>
      <c r="G89" s="113">
        <v>8911309.3498</v>
      </c>
      <c r="H89" s="113">
        <v>417143.3322</v>
      </c>
      <c r="I89" s="113">
        <v>2874298.7140000002</v>
      </c>
      <c r="J89" s="113">
        <v>38649090.767300002</v>
      </c>
      <c r="K89" s="113">
        <v>48978561.2117</v>
      </c>
      <c r="L89" s="114">
        <f t="shared" si="9"/>
        <v>219675969.0835</v>
      </c>
      <c r="M89" s="109"/>
      <c r="N89" s="168"/>
      <c r="O89" s="160"/>
      <c r="P89" s="115">
        <v>5</v>
      </c>
      <c r="Q89" s="111" t="s">
        <v>534</v>
      </c>
      <c r="R89" s="113">
        <v>114168899.9093</v>
      </c>
      <c r="S89" s="113">
        <v>0</v>
      </c>
      <c r="T89" s="113">
        <v>8489211.7552000005</v>
      </c>
      <c r="U89" s="113">
        <v>397384.70980000001</v>
      </c>
      <c r="V89" s="113">
        <v>2738153.2245</v>
      </c>
      <c r="W89" s="113">
        <v>36818418.347900003</v>
      </c>
      <c r="X89" s="113">
        <v>37486128.503899999</v>
      </c>
      <c r="Y89" s="114">
        <f t="shared" si="10"/>
        <v>200098196.4506</v>
      </c>
    </row>
    <row r="90" spans="1:25" ht="24.95" customHeight="1" x14ac:dyDescent="0.25">
      <c r="A90" s="163"/>
      <c r="B90" s="160"/>
      <c r="C90" s="111">
        <v>11</v>
      </c>
      <c r="D90" s="111" t="s">
        <v>152</v>
      </c>
      <c r="E90" s="113">
        <v>83292812.896899998</v>
      </c>
      <c r="F90" s="113">
        <v>0</v>
      </c>
      <c r="G90" s="113">
        <v>6193370.7597000003</v>
      </c>
      <c r="H90" s="113">
        <v>289915.11969999998</v>
      </c>
      <c r="I90" s="113">
        <v>1997641.0773</v>
      </c>
      <c r="J90" s="113">
        <v>26861164.757199999</v>
      </c>
      <c r="K90" s="113">
        <v>34271048.0986</v>
      </c>
      <c r="L90" s="114">
        <f t="shared" si="9"/>
        <v>152905952.7094</v>
      </c>
      <c r="M90" s="109"/>
      <c r="N90" s="168"/>
      <c r="O90" s="160"/>
      <c r="P90" s="115">
        <v>6</v>
      </c>
      <c r="Q90" s="111" t="s">
        <v>535</v>
      </c>
      <c r="R90" s="113">
        <v>88767155.234899998</v>
      </c>
      <c r="S90" s="113">
        <v>0</v>
      </c>
      <c r="T90" s="113">
        <v>6600424.2686999999</v>
      </c>
      <c r="U90" s="113">
        <v>308969.52010000002</v>
      </c>
      <c r="V90" s="113">
        <v>2128934.1715000002</v>
      </c>
      <c r="W90" s="113">
        <v>28626589.724399999</v>
      </c>
      <c r="X90" s="113">
        <v>28772174.1972</v>
      </c>
      <c r="Y90" s="114">
        <f t="shared" si="10"/>
        <v>155204247.11680001</v>
      </c>
    </row>
    <row r="91" spans="1:25" ht="24.95" customHeight="1" x14ac:dyDescent="0.25">
      <c r="A91" s="163"/>
      <c r="B91" s="160"/>
      <c r="C91" s="111">
        <v>12</v>
      </c>
      <c r="D91" s="111" t="s">
        <v>153</v>
      </c>
      <c r="E91" s="113">
        <v>101833826.46160001</v>
      </c>
      <c r="F91" s="113">
        <v>0</v>
      </c>
      <c r="G91" s="113">
        <v>7572017.5754000004</v>
      </c>
      <c r="H91" s="113">
        <v>354450.34159999999</v>
      </c>
      <c r="I91" s="113">
        <v>2442316.7825000002</v>
      </c>
      <c r="J91" s="113">
        <v>32840470.807799999</v>
      </c>
      <c r="K91" s="113">
        <v>40499162.403200001</v>
      </c>
      <c r="L91" s="114">
        <f t="shared" si="9"/>
        <v>185542244.3721</v>
      </c>
      <c r="M91" s="109"/>
      <c r="N91" s="168"/>
      <c r="O91" s="160"/>
      <c r="P91" s="115">
        <v>7</v>
      </c>
      <c r="Q91" s="111" t="s">
        <v>536</v>
      </c>
      <c r="R91" s="113">
        <v>74483704.810599998</v>
      </c>
      <c r="S91" s="113">
        <v>0</v>
      </c>
      <c r="T91" s="113">
        <v>5538355.3923000004</v>
      </c>
      <c r="U91" s="113">
        <v>259253.4871</v>
      </c>
      <c r="V91" s="113">
        <v>1786369.1133000001</v>
      </c>
      <c r="W91" s="113">
        <v>24020308.560400002</v>
      </c>
      <c r="X91" s="113">
        <v>25587150.4923</v>
      </c>
      <c r="Y91" s="114">
        <f t="shared" si="10"/>
        <v>131675141.85600001</v>
      </c>
    </row>
    <row r="92" spans="1:25" ht="24.95" customHeight="1" x14ac:dyDescent="0.25">
      <c r="A92" s="163"/>
      <c r="B92" s="160"/>
      <c r="C92" s="111">
        <v>13</v>
      </c>
      <c r="D92" s="111" t="s">
        <v>154</v>
      </c>
      <c r="E92" s="113">
        <v>74821870.043799996</v>
      </c>
      <c r="F92" s="113">
        <v>0</v>
      </c>
      <c r="G92" s="113">
        <v>5563500.2109000003</v>
      </c>
      <c r="H92" s="113">
        <v>260430.53</v>
      </c>
      <c r="I92" s="113">
        <v>1794479.4501</v>
      </c>
      <c r="J92" s="113">
        <v>24129363.7324</v>
      </c>
      <c r="K92" s="113">
        <v>30367195.514400002</v>
      </c>
      <c r="L92" s="114">
        <f t="shared" si="9"/>
        <v>136936839.48159999</v>
      </c>
      <c r="M92" s="109"/>
      <c r="N92" s="168"/>
      <c r="O92" s="160"/>
      <c r="P92" s="115">
        <v>8</v>
      </c>
      <c r="Q92" s="111" t="s">
        <v>537</v>
      </c>
      <c r="R92" s="113">
        <v>87280127.910999998</v>
      </c>
      <c r="S92" s="113">
        <v>0</v>
      </c>
      <c r="T92" s="113">
        <v>6489853.9659000002</v>
      </c>
      <c r="U92" s="113">
        <v>303793.6629</v>
      </c>
      <c r="V92" s="113">
        <v>2093270.2677</v>
      </c>
      <c r="W92" s="113">
        <v>28147037.1129</v>
      </c>
      <c r="X92" s="113">
        <v>30083456.776000001</v>
      </c>
      <c r="Y92" s="114">
        <f t="shared" si="10"/>
        <v>154397539.69640002</v>
      </c>
    </row>
    <row r="93" spans="1:25" ht="24.95" customHeight="1" x14ac:dyDescent="0.25">
      <c r="A93" s="163"/>
      <c r="B93" s="160"/>
      <c r="C93" s="111">
        <v>14</v>
      </c>
      <c r="D93" s="111" t="s">
        <v>155</v>
      </c>
      <c r="E93" s="113">
        <v>74186329.369900003</v>
      </c>
      <c r="F93" s="113">
        <v>0</v>
      </c>
      <c r="G93" s="113">
        <v>5516243.5642999997</v>
      </c>
      <c r="H93" s="113">
        <v>258218.42019999999</v>
      </c>
      <c r="I93" s="113">
        <v>1779237.0526000001</v>
      </c>
      <c r="J93" s="113">
        <v>23924407.7205</v>
      </c>
      <c r="K93" s="113">
        <v>30967362.252999999</v>
      </c>
      <c r="L93" s="114">
        <f t="shared" si="9"/>
        <v>136631798.38049999</v>
      </c>
      <c r="M93" s="109"/>
      <c r="N93" s="168"/>
      <c r="O93" s="160"/>
      <c r="P93" s="115">
        <v>9</v>
      </c>
      <c r="Q93" s="111" t="s">
        <v>538</v>
      </c>
      <c r="R93" s="113">
        <v>85595960.345100001</v>
      </c>
      <c r="S93" s="113">
        <v>0</v>
      </c>
      <c r="T93" s="113">
        <v>6364624.9840000002</v>
      </c>
      <c r="U93" s="113">
        <v>297931.6249</v>
      </c>
      <c r="V93" s="113">
        <v>2052878.2794999999</v>
      </c>
      <c r="W93" s="113">
        <v>27603908.589600001</v>
      </c>
      <c r="X93" s="113">
        <v>28231602.222600002</v>
      </c>
      <c r="Y93" s="114">
        <f t="shared" si="10"/>
        <v>150146906.04569998</v>
      </c>
    </row>
    <row r="94" spans="1:25" ht="24.95" customHeight="1" x14ac:dyDescent="0.25">
      <c r="A94" s="163"/>
      <c r="B94" s="160"/>
      <c r="C94" s="111">
        <v>15</v>
      </c>
      <c r="D94" s="111" t="s">
        <v>156</v>
      </c>
      <c r="E94" s="113">
        <v>89039839.908000007</v>
      </c>
      <c r="F94" s="113">
        <v>0</v>
      </c>
      <c r="G94" s="113">
        <v>6620700.1752000004</v>
      </c>
      <c r="H94" s="113">
        <v>309918.64659999998</v>
      </c>
      <c r="I94" s="113">
        <v>2135474.0647</v>
      </c>
      <c r="J94" s="113">
        <v>28714528.019200001</v>
      </c>
      <c r="K94" s="113">
        <v>35983408.713100001</v>
      </c>
      <c r="L94" s="114">
        <f t="shared" si="9"/>
        <v>162803869.52679998</v>
      </c>
      <c r="M94" s="109"/>
      <c r="N94" s="168"/>
      <c r="O94" s="160"/>
      <c r="P94" s="115">
        <v>10</v>
      </c>
      <c r="Q94" s="111" t="s">
        <v>539</v>
      </c>
      <c r="R94" s="113">
        <v>90494349.870700002</v>
      </c>
      <c r="S94" s="113">
        <v>0</v>
      </c>
      <c r="T94" s="113">
        <v>6728852.5975000001</v>
      </c>
      <c r="U94" s="113">
        <v>314981.32140000002</v>
      </c>
      <c r="V94" s="113">
        <v>2170358.0931000002</v>
      </c>
      <c r="W94" s="113">
        <v>29183594.081300002</v>
      </c>
      <c r="X94" s="113">
        <v>29913769.914700001</v>
      </c>
      <c r="Y94" s="114">
        <f t="shared" si="10"/>
        <v>158805905.87870002</v>
      </c>
    </row>
    <row r="95" spans="1:25" ht="24.95" customHeight="1" x14ac:dyDescent="0.25">
      <c r="A95" s="163"/>
      <c r="B95" s="160"/>
      <c r="C95" s="111">
        <v>16</v>
      </c>
      <c r="D95" s="111" t="s">
        <v>157</v>
      </c>
      <c r="E95" s="113">
        <v>85080086.6241</v>
      </c>
      <c r="F95" s="113">
        <v>0</v>
      </c>
      <c r="G95" s="113">
        <v>6326266.3657</v>
      </c>
      <c r="H95" s="113">
        <v>296136.0367</v>
      </c>
      <c r="I95" s="113">
        <v>2040505.8970999999</v>
      </c>
      <c r="J95" s="113">
        <v>27437544.067499999</v>
      </c>
      <c r="K95" s="113">
        <v>35206896.848700002</v>
      </c>
      <c r="L95" s="114">
        <f t="shared" si="9"/>
        <v>156387435.8398</v>
      </c>
      <c r="M95" s="109"/>
      <c r="N95" s="168"/>
      <c r="O95" s="160"/>
      <c r="P95" s="115">
        <v>11</v>
      </c>
      <c r="Q95" s="111" t="s">
        <v>57</v>
      </c>
      <c r="R95" s="113">
        <v>79661146.613100007</v>
      </c>
      <c r="S95" s="113">
        <v>0</v>
      </c>
      <c r="T95" s="113">
        <v>5923332.3855999997</v>
      </c>
      <c r="U95" s="113">
        <v>277274.47360000003</v>
      </c>
      <c r="V95" s="113">
        <v>1910541.5366</v>
      </c>
      <c r="W95" s="113">
        <v>25689985.840300001</v>
      </c>
      <c r="X95" s="113">
        <v>27965996.797499999</v>
      </c>
      <c r="Y95" s="114">
        <f t="shared" si="10"/>
        <v>141428277.64670002</v>
      </c>
    </row>
    <row r="96" spans="1:25" ht="24.95" customHeight="1" x14ac:dyDescent="0.25">
      <c r="A96" s="163"/>
      <c r="B96" s="160"/>
      <c r="C96" s="111">
        <v>17</v>
      </c>
      <c r="D96" s="111" t="s">
        <v>158</v>
      </c>
      <c r="E96" s="113">
        <v>71273612.157399997</v>
      </c>
      <c r="F96" s="113">
        <v>0</v>
      </c>
      <c r="G96" s="113">
        <v>5299663.8020000001</v>
      </c>
      <c r="H96" s="113">
        <v>248080.20139999999</v>
      </c>
      <c r="I96" s="113">
        <v>1709380.3225</v>
      </c>
      <c r="J96" s="113">
        <v>22985083.2553</v>
      </c>
      <c r="K96" s="113">
        <v>28816479.104800001</v>
      </c>
      <c r="L96" s="114">
        <f t="shared" si="9"/>
        <v>130332298.8434</v>
      </c>
      <c r="M96" s="109"/>
      <c r="N96" s="168"/>
      <c r="O96" s="160"/>
      <c r="P96" s="115">
        <v>12</v>
      </c>
      <c r="Q96" s="111" t="s">
        <v>540</v>
      </c>
      <c r="R96" s="113">
        <v>101703965.8211</v>
      </c>
      <c r="S96" s="113">
        <v>0</v>
      </c>
      <c r="T96" s="113">
        <v>7562361.5790999997</v>
      </c>
      <c r="U96" s="113">
        <v>353998.33909999998</v>
      </c>
      <c r="V96" s="113">
        <v>2439202.2886999999</v>
      </c>
      <c r="W96" s="113">
        <v>32798591.947700001</v>
      </c>
      <c r="X96" s="113">
        <v>33197744.660300002</v>
      </c>
      <c r="Y96" s="114">
        <f t="shared" si="10"/>
        <v>178055864.63599998</v>
      </c>
    </row>
    <row r="97" spans="1:25" ht="24.95" customHeight="1" x14ac:dyDescent="0.25">
      <c r="A97" s="163"/>
      <c r="B97" s="160"/>
      <c r="C97" s="111">
        <v>18</v>
      </c>
      <c r="D97" s="111" t="s">
        <v>159</v>
      </c>
      <c r="E97" s="113">
        <v>73852443.225999996</v>
      </c>
      <c r="F97" s="113">
        <v>0</v>
      </c>
      <c r="G97" s="113">
        <v>5491416.9243000001</v>
      </c>
      <c r="H97" s="113">
        <v>257056.2714</v>
      </c>
      <c r="I97" s="113">
        <v>1771229.3428</v>
      </c>
      <c r="J97" s="113">
        <v>23816732.515299998</v>
      </c>
      <c r="K97" s="113">
        <v>29589101.488000002</v>
      </c>
      <c r="L97" s="114">
        <f t="shared" si="9"/>
        <v>134777979.7678</v>
      </c>
      <c r="M97" s="109"/>
      <c r="N97" s="168"/>
      <c r="O97" s="160"/>
      <c r="P97" s="115">
        <v>13</v>
      </c>
      <c r="Q97" s="111" t="s">
        <v>541</v>
      </c>
      <c r="R97" s="113">
        <v>67130687.2896</v>
      </c>
      <c r="S97" s="113">
        <v>0</v>
      </c>
      <c r="T97" s="113">
        <v>4991609.9754999997</v>
      </c>
      <c r="U97" s="113">
        <v>233660.03090000001</v>
      </c>
      <c r="V97" s="113">
        <v>1610019.0859000001</v>
      </c>
      <c r="W97" s="113">
        <v>21649028.155400001</v>
      </c>
      <c r="X97" s="113">
        <v>23228542.6745</v>
      </c>
      <c r="Y97" s="114">
        <f t="shared" si="10"/>
        <v>118843547.21179999</v>
      </c>
    </row>
    <row r="98" spans="1:25" ht="24.95" customHeight="1" x14ac:dyDescent="0.25">
      <c r="A98" s="163"/>
      <c r="B98" s="160"/>
      <c r="C98" s="111">
        <v>19</v>
      </c>
      <c r="D98" s="111" t="s">
        <v>160</v>
      </c>
      <c r="E98" s="113">
        <v>79754367.993300006</v>
      </c>
      <c r="F98" s="113">
        <v>0</v>
      </c>
      <c r="G98" s="113">
        <v>5930264.0109000001</v>
      </c>
      <c r="H98" s="113">
        <v>277598.94679999998</v>
      </c>
      <c r="I98" s="113">
        <v>1912777.298</v>
      </c>
      <c r="J98" s="113">
        <v>25720048.876600001</v>
      </c>
      <c r="K98" s="113">
        <v>31945401.986499999</v>
      </c>
      <c r="L98" s="114">
        <f t="shared" si="9"/>
        <v>145540459.11210001</v>
      </c>
      <c r="M98" s="109"/>
      <c r="N98" s="168"/>
      <c r="O98" s="160"/>
      <c r="P98" s="115">
        <v>14</v>
      </c>
      <c r="Q98" s="111" t="s">
        <v>542</v>
      </c>
      <c r="R98" s="113">
        <v>97597939.596000001</v>
      </c>
      <c r="S98" s="113">
        <v>0</v>
      </c>
      <c r="T98" s="113">
        <v>7257051.4102999996</v>
      </c>
      <c r="U98" s="113">
        <v>339706.60080000001</v>
      </c>
      <c r="V98" s="113">
        <v>2340726.0052999998</v>
      </c>
      <c r="W98" s="113">
        <v>31474436.3202</v>
      </c>
      <c r="X98" s="113">
        <v>32993909.471799999</v>
      </c>
      <c r="Y98" s="114">
        <f t="shared" si="10"/>
        <v>172003769.40439999</v>
      </c>
    </row>
    <row r="99" spans="1:25" ht="24.95" customHeight="1" x14ac:dyDescent="0.25">
      <c r="A99" s="163"/>
      <c r="B99" s="160"/>
      <c r="C99" s="111">
        <v>20</v>
      </c>
      <c r="D99" s="111" t="s">
        <v>161</v>
      </c>
      <c r="E99" s="113">
        <v>80709403.837699994</v>
      </c>
      <c r="F99" s="113">
        <v>0</v>
      </c>
      <c r="G99" s="113">
        <v>6001277.2335999999</v>
      </c>
      <c r="H99" s="113">
        <v>280923.1152</v>
      </c>
      <c r="I99" s="113">
        <v>1935682.2615</v>
      </c>
      <c r="J99" s="113">
        <v>26028039.1373</v>
      </c>
      <c r="K99" s="113">
        <v>32920607.013300002</v>
      </c>
      <c r="L99" s="114">
        <f t="shared" si="9"/>
        <v>147875932.5986</v>
      </c>
      <c r="M99" s="109"/>
      <c r="N99" s="168"/>
      <c r="O99" s="160"/>
      <c r="P99" s="115">
        <v>15</v>
      </c>
      <c r="Q99" s="111" t="s">
        <v>543</v>
      </c>
      <c r="R99" s="113">
        <v>65172036.284900002</v>
      </c>
      <c r="S99" s="113">
        <v>0</v>
      </c>
      <c r="T99" s="113">
        <v>4845971.3370000003</v>
      </c>
      <c r="U99" s="113">
        <v>226842.60550000001</v>
      </c>
      <c r="V99" s="113">
        <v>1563044.064</v>
      </c>
      <c r="W99" s="113">
        <v>21017381.252</v>
      </c>
      <c r="X99" s="113">
        <v>22937490.812600002</v>
      </c>
      <c r="Y99" s="114">
        <f t="shared" si="10"/>
        <v>115762766.35600001</v>
      </c>
    </row>
    <row r="100" spans="1:25" ht="24.95" customHeight="1" x14ac:dyDescent="0.25">
      <c r="A100" s="163"/>
      <c r="B100" s="161"/>
      <c r="C100" s="111">
        <v>21</v>
      </c>
      <c r="D100" s="111" t="s">
        <v>162</v>
      </c>
      <c r="E100" s="113">
        <v>77492912.958299994</v>
      </c>
      <c r="F100" s="113">
        <v>0</v>
      </c>
      <c r="G100" s="113">
        <v>5762109.8929000003</v>
      </c>
      <c r="H100" s="113">
        <v>269727.55930000002</v>
      </c>
      <c r="I100" s="113">
        <v>1858540.0197999999</v>
      </c>
      <c r="J100" s="113">
        <v>24990750.463199999</v>
      </c>
      <c r="K100" s="113">
        <v>31656921.137600001</v>
      </c>
      <c r="L100" s="114">
        <f t="shared" si="9"/>
        <v>142030962.0311</v>
      </c>
      <c r="M100" s="109"/>
      <c r="N100" s="168"/>
      <c r="O100" s="160"/>
      <c r="P100" s="115">
        <v>16</v>
      </c>
      <c r="Q100" s="111" t="s">
        <v>544</v>
      </c>
      <c r="R100" s="113">
        <v>94484599.754199997</v>
      </c>
      <c r="S100" s="113">
        <v>0</v>
      </c>
      <c r="T100" s="113">
        <v>7025554.0305000003</v>
      </c>
      <c r="U100" s="113">
        <v>328870.08</v>
      </c>
      <c r="V100" s="113">
        <v>2266057.6715000002</v>
      </c>
      <c r="W100" s="113">
        <v>30470412.905299999</v>
      </c>
      <c r="X100" s="113">
        <v>33510089.7841</v>
      </c>
      <c r="Y100" s="114">
        <f t="shared" si="10"/>
        <v>168085584.22559997</v>
      </c>
    </row>
    <row r="101" spans="1:25" ht="24.95" customHeight="1" x14ac:dyDescent="0.25">
      <c r="A101" s="1"/>
      <c r="B101" s="164" t="s">
        <v>855</v>
      </c>
      <c r="C101" s="165"/>
      <c r="D101" s="166"/>
      <c r="E101" s="116">
        <f>SUM(E80:E100)</f>
        <v>1748085873.6058002</v>
      </c>
      <c r="F101" s="116">
        <f t="shared" ref="F101:L101" si="13">SUM(F80:F100)</f>
        <v>0</v>
      </c>
      <c r="G101" s="116">
        <f t="shared" si="13"/>
        <v>129981730.21850002</v>
      </c>
      <c r="H101" s="116">
        <f t="shared" si="13"/>
        <v>6084516.8701999998</v>
      </c>
      <c r="I101" s="116">
        <f t="shared" si="13"/>
        <v>41924963.587400004</v>
      </c>
      <c r="J101" s="116">
        <f t="shared" si="13"/>
        <v>563741588.59029996</v>
      </c>
      <c r="K101" s="116">
        <f t="shared" si="13"/>
        <v>707871217.22420001</v>
      </c>
      <c r="L101" s="116">
        <f t="shared" si="13"/>
        <v>3197689890.0963998</v>
      </c>
      <c r="M101" s="109"/>
      <c r="N101" s="168"/>
      <c r="O101" s="160"/>
      <c r="P101" s="115">
        <v>17</v>
      </c>
      <c r="Q101" s="111" t="s">
        <v>545</v>
      </c>
      <c r="R101" s="113">
        <v>118168299.86920001</v>
      </c>
      <c r="S101" s="113">
        <v>0</v>
      </c>
      <c r="T101" s="113">
        <v>8786593.5569000002</v>
      </c>
      <c r="U101" s="113">
        <v>411305.31679999997</v>
      </c>
      <c r="V101" s="113">
        <v>2834072.2524000001</v>
      </c>
      <c r="W101" s="113">
        <v>38108187.987300001</v>
      </c>
      <c r="X101" s="113">
        <v>41438105.178599998</v>
      </c>
      <c r="Y101" s="114">
        <f t="shared" si="10"/>
        <v>209746564.16119999</v>
      </c>
    </row>
    <row r="102" spans="1:25" ht="24.95" customHeight="1" x14ac:dyDescent="0.25">
      <c r="A102" s="163">
        <v>5</v>
      </c>
      <c r="B102" s="159" t="s">
        <v>40</v>
      </c>
      <c r="C102" s="111">
        <v>1</v>
      </c>
      <c r="D102" s="111" t="s">
        <v>163</v>
      </c>
      <c r="E102" s="128">
        <v>130661429.0081</v>
      </c>
      <c r="F102" s="116">
        <f t="shared" ref="F102" si="14">SUM(F81:F101)</f>
        <v>0</v>
      </c>
      <c r="G102" s="128">
        <v>9715540.2213000003</v>
      </c>
      <c r="H102" s="128">
        <v>454789.82530000003</v>
      </c>
      <c r="I102" s="128">
        <v>3133699.4001000002</v>
      </c>
      <c r="J102" s="128">
        <v>42137107.031599998</v>
      </c>
      <c r="K102" s="113">
        <v>41939243.8935</v>
      </c>
      <c r="L102" s="114">
        <f t="shared" si="9"/>
        <v>228041809.37990001</v>
      </c>
      <c r="M102" s="109"/>
      <c r="N102" s="168"/>
      <c r="O102" s="160"/>
      <c r="P102" s="115">
        <v>18</v>
      </c>
      <c r="Q102" s="111" t="s">
        <v>546</v>
      </c>
      <c r="R102" s="113">
        <v>89261557.740400001</v>
      </c>
      <c r="S102" s="113">
        <v>0</v>
      </c>
      <c r="T102" s="113">
        <v>6637186.3603999997</v>
      </c>
      <c r="U102" s="113">
        <v>310690.37400000001</v>
      </c>
      <c r="V102" s="113">
        <v>2140791.6020999998</v>
      </c>
      <c r="W102" s="113">
        <v>28786029.977400001</v>
      </c>
      <c r="X102" s="113">
        <v>30883239.604699999</v>
      </c>
      <c r="Y102" s="114">
        <f t="shared" si="10"/>
        <v>158019495.65900001</v>
      </c>
    </row>
    <row r="103" spans="1:25" ht="24.95" customHeight="1" x14ac:dyDescent="0.25">
      <c r="A103" s="163"/>
      <c r="B103" s="160"/>
      <c r="C103" s="111">
        <v>2</v>
      </c>
      <c r="D103" s="111" t="s">
        <v>40</v>
      </c>
      <c r="E103" s="128">
        <v>157787436.96880001</v>
      </c>
      <c r="F103" s="116">
        <f t="shared" ref="F103" si="15">SUM(F82:F102)</f>
        <v>0</v>
      </c>
      <c r="G103" s="128">
        <v>11732538.0713</v>
      </c>
      <c r="H103" s="128">
        <v>549206.61309999996</v>
      </c>
      <c r="I103" s="128">
        <v>3784272.0712000001</v>
      </c>
      <c r="J103" s="128">
        <v>50884994.6787</v>
      </c>
      <c r="K103" s="113">
        <v>52776129.821900003</v>
      </c>
      <c r="L103" s="114">
        <f t="shared" si="9"/>
        <v>277514578.22500002</v>
      </c>
      <c r="M103" s="109"/>
      <c r="N103" s="168"/>
      <c r="O103" s="160"/>
      <c r="P103" s="115">
        <v>19</v>
      </c>
      <c r="Q103" s="111" t="s">
        <v>547</v>
      </c>
      <c r="R103" s="113">
        <v>84516943.900000006</v>
      </c>
      <c r="S103" s="113">
        <v>0</v>
      </c>
      <c r="T103" s="113">
        <v>6284392.9847999997</v>
      </c>
      <c r="U103" s="113">
        <v>294175.92050000001</v>
      </c>
      <c r="V103" s="113">
        <v>2026999.8454</v>
      </c>
      <c r="W103" s="113">
        <v>27255935.727400001</v>
      </c>
      <c r="X103" s="113">
        <v>27471703.057799999</v>
      </c>
      <c r="Y103" s="114">
        <f t="shared" si="10"/>
        <v>147850151.4359</v>
      </c>
    </row>
    <row r="104" spans="1:25" ht="24.95" customHeight="1" x14ac:dyDescent="0.25">
      <c r="A104" s="163"/>
      <c r="B104" s="160"/>
      <c r="C104" s="111">
        <v>3</v>
      </c>
      <c r="D104" s="111" t="s">
        <v>164</v>
      </c>
      <c r="E104" s="128">
        <v>69007778.024000004</v>
      </c>
      <c r="F104" s="116">
        <f t="shared" ref="F104" si="16">SUM(F83:F103)</f>
        <v>0</v>
      </c>
      <c r="G104" s="128">
        <v>5131184.0691</v>
      </c>
      <c r="H104" s="128">
        <v>240193.5717</v>
      </c>
      <c r="I104" s="128">
        <v>1655038.0188</v>
      </c>
      <c r="J104" s="128">
        <v>22254372.623100001</v>
      </c>
      <c r="K104" s="113">
        <v>25774230.0748</v>
      </c>
      <c r="L104" s="114">
        <f t="shared" si="9"/>
        <v>124062796.38150002</v>
      </c>
      <c r="M104" s="109"/>
      <c r="N104" s="168"/>
      <c r="O104" s="160"/>
      <c r="P104" s="115">
        <v>20</v>
      </c>
      <c r="Q104" s="111" t="s">
        <v>548</v>
      </c>
      <c r="R104" s="113">
        <v>90622597.313800007</v>
      </c>
      <c r="S104" s="113">
        <v>0</v>
      </c>
      <c r="T104" s="113">
        <v>6738388.6419000002</v>
      </c>
      <c r="U104" s="113">
        <v>315427.70890000003</v>
      </c>
      <c r="V104" s="113">
        <v>2173433.8969999999</v>
      </c>
      <c r="W104" s="113">
        <v>29224952.700100001</v>
      </c>
      <c r="X104" s="113">
        <v>30149577.957800001</v>
      </c>
      <c r="Y104" s="114">
        <f t="shared" si="10"/>
        <v>159224378.21950001</v>
      </c>
    </row>
    <row r="105" spans="1:25" ht="24.95" customHeight="1" x14ac:dyDescent="0.25">
      <c r="A105" s="163"/>
      <c r="B105" s="160"/>
      <c r="C105" s="111">
        <v>4</v>
      </c>
      <c r="D105" s="111" t="s">
        <v>165</v>
      </c>
      <c r="E105" s="128">
        <v>81555918.691799998</v>
      </c>
      <c r="F105" s="116">
        <f t="shared" ref="F105" si="17">SUM(F84:F104)</f>
        <v>0</v>
      </c>
      <c r="G105" s="128">
        <v>6064221.2039999999</v>
      </c>
      <c r="H105" s="128">
        <v>283869.55729999999</v>
      </c>
      <c r="I105" s="128">
        <v>1955984.5275000001</v>
      </c>
      <c r="J105" s="128">
        <v>26301032.378600001</v>
      </c>
      <c r="K105" s="113">
        <v>30171783.088</v>
      </c>
      <c r="L105" s="114">
        <f t="shared" si="9"/>
        <v>146332809.4472</v>
      </c>
      <c r="M105" s="109"/>
      <c r="N105" s="169"/>
      <c r="O105" s="161"/>
      <c r="P105" s="115">
        <v>21</v>
      </c>
      <c r="Q105" s="111" t="s">
        <v>549</v>
      </c>
      <c r="R105" s="113">
        <v>88671081.678299993</v>
      </c>
      <c r="S105" s="113">
        <v>0</v>
      </c>
      <c r="T105" s="113">
        <v>6593280.5652999999</v>
      </c>
      <c r="U105" s="113">
        <v>308635.11940000003</v>
      </c>
      <c r="V105" s="113">
        <v>2126630.0052999998</v>
      </c>
      <c r="W105" s="113">
        <v>28595606.887600001</v>
      </c>
      <c r="X105" s="113">
        <v>29564639.527199998</v>
      </c>
      <c r="Y105" s="114">
        <f t="shared" si="10"/>
        <v>155859873.78310001</v>
      </c>
    </row>
    <row r="106" spans="1:25" ht="24.95" customHeight="1" x14ac:dyDescent="0.25">
      <c r="A106" s="163"/>
      <c r="B106" s="160"/>
      <c r="C106" s="111">
        <v>5</v>
      </c>
      <c r="D106" s="111" t="s">
        <v>166</v>
      </c>
      <c r="E106" s="128">
        <v>103457041.57170001</v>
      </c>
      <c r="F106" s="116">
        <f t="shared" ref="F106" si="18">SUM(F85:F105)</f>
        <v>0</v>
      </c>
      <c r="G106" s="128">
        <v>7692714.3395999996</v>
      </c>
      <c r="H106" s="128">
        <v>360100.22409999999</v>
      </c>
      <c r="I106" s="128">
        <v>2481246.9262999999</v>
      </c>
      <c r="J106" s="128">
        <v>33363942.7256</v>
      </c>
      <c r="K106" s="113">
        <v>36808622.544100001</v>
      </c>
      <c r="L106" s="114">
        <f t="shared" si="9"/>
        <v>184163668.33139998</v>
      </c>
      <c r="M106" s="109"/>
      <c r="N106" s="110"/>
      <c r="O106" s="164" t="s">
        <v>873</v>
      </c>
      <c r="P106" s="165"/>
      <c r="Q106" s="166"/>
      <c r="R106" s="116">
        <f>SUM(R85:R105)</f>
        <v>1884795041.1129</v>
      </c>
      <c r="S106" s="116">
        <f t="shared" ref="S106:Y106" si="19">SUM(S85:S105)</f>
        <v>0</v>
      </c>
      <c r="T106" s="116">
        <f t="shared" si="19"/>
        <v>140146959.74019998</v>
      </c>
      <c r="U106" s="116">
        <f t="shared" si="19"/>
        <v>6560356.9007000001</v>
      </c>
      <c r="V106" s="116">
        <f t="shared" si="19"/>
        <v>45203708.045200005</v>
      </c>
      <c r="W106" s="116">
        <f t="shared" si="19"/>
        <v>607829035.56799996</v>
      </c>
      <c r="X106" s="116">
        <f t="shared" si="19"/>
        <v>642963989.12510002</v>
      </c>
      <c r="Y106" s="116">
        <f t="shared" si="19"/>
        <v>3327499090.4921002</v>
      </c>
    </row>
    <row r="107" spans="1:25" ht="24.95" customHeight="1" x14ac:dyDescent="0.25">
      <c r="A107" s="163"/>
      <c r="B107" s="160"/>
      <c r="C107" s="111">
        <v>6</v>
      </c>
      <c r="D107" s="111" t="s">
        <v>167</v>
      </c>
      <c r="E107" s="128">
        <v>68507676.461899996</v>
      </c>
      <c r="F107" s="116">
        <f t="shared" ref="F107" si="20">SUM(F86:F106)</f>
        <v>0</v>
      </c>
      <c r="G107" s="128">
        <v>5093998.2149999999</v>
      </c>
      <c r="H107" s="128">
        <v>238452.8812</v>
      </c>
      <c r="I107" s="128">
        <v>1643043.9055999999</v>
      </c>
      <c r="J107" s="128">
        <v>22093094.4769</v>
      </c>
      <c r="K107" s="113">
        <v>26151839.375999998</v>
      </c>
      <c r="L107" s="114">
        <f t="shared" si="9"/>
        <v>123728105.31659999</v>
      </c>
      <c r="M107" s="109"/>
      <c r="N107" s="167">
        <v>23</v>
      </c>
      <c r="O107" s="159" t="s">
        <v>58</v>
      </c>
      <c r="P107" s="115">
        <v>1</v>
      </c>
      <c r="Q107" s="111" t="s">
        <v>550</v>
      </c>
      <c r="R107" s="113">
        <v>76581001.843199998</v>
      </c>
      <c r="S107" s="113">
        <v>0</v>
      </c>
      <c r="T107" s="113">
        <v>5694303.2785999998</v>
      </c>
      <c r="U107" s="113">
        <v>266553.49410000001</v>
      </c>
      <c r="V107" s="113">
        <v>1836669.3319999999</v>
      </c>
      <c r="W107" s="113">
        <v>24696667.530299999</v>
      </c>
      <c r="X107" s="113">
        <v>28270665.880100001</v>
      </c>
      <c r="Y107" s="114">
        <f t="shared" si="10"/>
        <v>137345861.35830003</v>
      </c>
    </row>
    <row r="108" spans="1:25" ht="24.95" customHeight="1" x14ac:dyDescent="0.25">
      <c r="A108" s="163"/>
      <c r="B108" s="160"/>
      <c r="C108" s="111">
        <v>7</v>
      </c>
      <c r="D108" s="111" t="s">
        <v>168</v>
      </c>
      <c r="E108" s="128">
        <v>109295223.32179999</v>
      </c>
      <c r="F108" s="116">
        <f t="shared" ref="F108" si="21">SUM(F87:F107)</f>
        <v>0</v>
      </c>
      <c r="G108" s="128">
        <v>8126821.7120000003</v>
      </c>
      <c r="H108" s="128">
        <v>380421.03090000001</v>
      </c>
      <c r="I108" s="128">
        <v>2621266.1101000002</v>
      </c>
      <c r="J108" s="128">
        <v>35246702.551100001</v>
      </c>
      <c r="K108" s="113">
        <v>39102163.954800002</v>
      </c>
      <c r="L108" s="114">
        <f t="shared" si="9"/>
        <v>194772598.6807</v>
      </c>
      <c r="M108" s="109"/>
      <c r="N108" s="168"/>
      <c r="O108" s="160"/>
      <c r="P108" s="115">
        <v>2</v>
      </c>
      <c r="Q108" s="111" t="s">
        <v>551</v>
      </c>
      <c r="R108" s="113">
        <v>125933018.0194</v>
      </c>
      <c r="S108" s="113">
        <v>0</v>
      </c>
      <c r="T108" s="113">
        <v>9363951.6347000003</v>
      </c>
      <c r="U108" s="113">
        <v>438331.76860000001</v>
      </c>
      <c r="V108" s="113">
        <v>3020296.2420999999</v>
      </c>
      <c r="W108" s="113">
        <v>40612238.052000001</v>
      </c>
      <c r="X108" s="113">
        <v>33743891.199299999</v>
      </c>
      <c r="Y108" s="114">
        <f t="shared" si="10"/>
        <v>213111726.91609997</v>
      </c>
    </row>
    <row r="109" spans="1:25" ht="24.95" customHeight="1" x14ac:dyDescent="0.25">
      <c r="A109" s="163"/>
      <c r="B109" s="160"/>
      <c r="C109" s="111">
        <v>8</v>
      </c>
      <c r="D109" s="111" t="s">
        <v>169</v>
      </c>
      <c r="E109" s="128">
        <v>110330342.6283</v>
      </c>
      <c r="F109" s="116">
        <f t="shared" ref="F109" si="22">SUM(F88:F108)</f>
        <v>0</v>
      </c>
      <c r="G109" s="128">
        <v>8203789.6689999998</v>
      </c>
      <c r="H109" s="128">
        <v>384023.9436</v>
      </c>
      <c r="I109" s="128">
        <v>2646091.7436000002</v>
      </c>
      <c r="J109" s="128">
        <v>35580518.990599997</v>
      </c>
      <c r="K109" s="113">
        <v>36734195.012500003</v>
      </c>
      <c r="L109" s="114">
        <f t="shared" si="9"/>
        <v>193878961.98759997</v>
      </c>
      <c r="M109" s="109"/>
      <c r="N109" s="168"/>
      <c r="O109" s="160"/>
      <c r="P109" s="115">
        <v>3</v>
      </c>
      <c r="Q109" s="111" t="s">
        <v>552</v>
      </c>
      <c r="R109" s="113">
        <v>96519753.388500005</v>
      </c>
      <c r="S109" s="113">
        <v>0</v>
      </c>
      <c r="T109" s="113">
        <v>7176881.1447000001</v>
      </c>
      <c r="U109" s="113">
        <v>335953.78619999997</v>
      </c>
      <c r="V109" s="113">
        <v>2314867.483</v>
      </c>
      <c r="W109" s="113">
        <v>31126731.201900002</v>
      </c>
      <c r="X109" s="113">
        <v>33217163.141100001</v>
      </c>
      <c r="Y109" s="114">
        <f t="shared" si="10"/>
        <v>170691350.14539999</v>
      </c>
    </row>
    <row r="110" spans="1:25" ht="24.95" customHeight="1" x14ac:dyDescent="0.25">
      <c r="A110" s="163"/>
      <c r="B110" s="160"/>
      <c r="C110" s="111">
        <v>9</v>
      </c>
      <c r="D110" s="111" t="s">
        <v>170</v>
      </c>
      <c r="E110" s="128">
        <v>77605184.229699999</v>
      </c>
      <c r="F110" s="116">
        <f t="shared" ref="F110" si="23">SUM(F89:F109)</f>
        <v>0</v>
      </c>
      <c r="G110" s="128">
        <v>5770458.0034999996</v>
      </c>
      <c r="H110" s="128">
        <v>270118.33899999998</v>
      </c>
      <c r="I110" s="128">
        <v>1861232.6614999999</v>
      </c>
      <c r="J110" s="128">
        <v>25026956.913899999</v>
      </c>
      <c r="K110" s="113">
        <v>30570421.9575</v>
      </c>
      <c r="L110" s="114">
        <f t="shared" si="9"/>
        <v>141104372.10510001</v>
      </c>
      <c r="M110" s="109"/>
      <c r="N110" s="168"/>
      <c r="O110" s="160"/>
      <c r="P110" s="115">
        <v>4</v>
      </c>
      <c r="Q110" s="111" t="s">
        <v>48</v>
      </c>
      <c r="R110" s="113">
        <v>58778382.602899998</v>
      </c>
      <c r="S110" s="113">
        <v>0</v>
      </c>
      <c r="T110" s="113">
        <v>4370560.9578999998</v>
      </c>
      <c r="U110" s="113">
        <v>204588.38200000001</v>
      </c>
      <c r="V110" s="113">
        <v>1409702.7997999999</v>
      </c>
      <c r="W110" s="113">
        <v>18955486.846299998</v>
      </c>
      <c r="X110" s="113">
        <v>23551538.465500001</v>
      </c>
      <c r="Y110" s="114">
        <f t="shared" si="10"/>
        <v>107270260.0544</v>
      </c>
    </row>
    <row r="111" spans="1:25" ht="24.95" customHeight="1" x14ac:dyDescent="0.25">
      <c r="A111" s="163"/>
      <c r="B111" s="160"/>
      <c r="C111" s="111">
        <v>10</v>
      </c>
      <c r="D111" s="111" t="s">
        <v>171</v>
      </c>
      <c r="E111" s="128">
        <v>88880584.785600007</v>
      </c>
      <c r="F111" s="116">
        <f t="shared" ref="F111" si="24">SUM(F90:F110)</f>
        <v>0</v>
      </c>
      <c r="G111" s="128">
        <v>6608858.5049999999</v>
      </c>
      <c r="H111" s="128">
        <v>309364.33140000002</v>
      </c>
      <c r="I111" s="128">
        <v>2131654.5926000001</v>
      </c>
      <c r="J111" s="128">
        <v>28663169.7095</v>
      </c>
      <c r="K111" s="113">
        <v>35384610.931599997</v>
      </c>
      <c r="L111" s="114">
        <f t="shared" si="9"/>
        <v>161978242.85570002</v>
      </c>
      <c r="M111" s="109"/>
      <c r="N111" s="168"/>
      <c r="O111" s="160"/>
      <c r="P111" s="115">
        <v>5</v>
      </c>
      <c r="Q111" s="111" t="s">
        <v>553</v>
      </c>
      <c r="R111" s="113">
        <v>101986627.81829999</v>
      </c>
      <c r="S111" s="113">
        <v>0</v>
      </c>
      <c r="T111" s="113">
        <v>7583379.3655000003</v>
      </c>
      <c r="U111" s="113">
        <v>354982.19329999998</v>
      </c>
      <c r="V111" s="113">
        <v>2445981.4717000001</v>
      </c>
      <c r="W111" s="113">
        <v>32889747.837499999</v>
      </c>
      <c r="X111" s="113">
        <v>33518630.902100001</v>
      </c>
      <c r="Y111" s="114">
        <f t="shared" si="10"/>
        <v>178779349.58839998</v>
      </c>
    </row>
    <row r="112" spans="1:25" ht="24.95" customHeight="1" x14ac:dyDescent="0.25">
      <c r="A112" s="163"/>
      <c r="B112" s="160"/>
      <c r="C112" s="111">
        <v>11</v>
      </c>
      <c r="D112" s="111" t="s">
        <v>172</v>
      </c>
      <c r="E112" s="128">
        <v>68772986.175400004</v>
      </c>
      <c r="F112" s="116">
        <f t="shared" ref="F112" si="25">SUM(F91:F111)</f>
        <v>0</v>
      </c>
      <c r="G112" s="128">
        <v>5113725.7445</v>
      </c>
      <c r="H112" s="128">
        <v>239376.33780000001</v>
      </c>
      <c r="I112" s="128">
        <v>1649406.9225999999</v>
      </c>
      <c r="J112" s="128">
        <v>22178654.415100001</v>
      </c>
      <c r="K112" s="113">
        <v>27993739.4943</v>
      </c>
      <c r="L112" s="114">
        <f t="shared" si="9"/>
        <v>125947889.08970001</v>
      </c>
      <c r="M112" s="109"/>
      <c r="N112" s="168"/>
      <c r="O112" s="160"/>
      <c r="P112" s="115">
        <v>6</v>
      </c>
      <c r="Q112" s="111" t="s">
        <v>554</v>
      </c>
      <c r="R112" s="113">
        <v>87656209.5264</v>
      </c>
      <c r="S112" s="113">
        <v>0</v>
      </c>
      <c r="T112" s="113">
        <v>6517818.1179</v>
      </c>
      <c r="U112" s="113">
        <v>305102.68040000001</v>
      </c>
      <c r="V112" s="113">
        <v>2102289.9665000001</v>
      </c>
      <c r="W112" s="113">
        <v>28268319.968899999</v>
      </c>
      <c r="X112" s="113">
        <v>33404451.553300001</v>
      </c>
      <c r="Y112" s="114">
        <f t="shared" si="10"/>
        <v>158254191.8134</v>
      </c>
    </row>
    <row r="113" spans="1:25" ht="24.95" customHeight="1" x14ac:dyDescent="0.25">
      <c r="A113" s="163"/>
      <c r="B113" s="160"/>
      <c r="C113" s="111">
        <v>12</v>
      </c>
      <c r="D113" s="111" t="s">
        <v>173</v>
      </c>
      <c r="E113" s="128">
        <v>106502135.5432</v>
      </c>
      <c r="F113" s="116">
        <f t="shared" ref="F113" si="26">SUM(F92:F112)</f>
        <v>0</v>
      </c>
      <c r="G113" s="128">
        <v>7919137.1881999997</v>
      </c>
      <c r="H113" s="128">
        <v>370699.20319999999</v>
      </c>
      <c r="I113" s="128">
        <v>2554278.4951999998</v>
      </c>
      <c r="J113" s="128">
        <v>34345957.476099998</v>
      </c>
      <c r="K113" s="113">
        <v>39733842.084100001</v>
      </c>
      <c r="L113" s="114">
        <f t="shared" si="9"/>
        <v>191426049.99000001</v>
      </c>
      <c r="M113" s="109"/>
      <c r="N113" s="168"/>
      <c r="O113" s="160"/>
      <c r="P113" s="115">
        <v>7</v>
      </c>
      <c r="Q113" s="111" t="s">
        <v>555</v>
      </c>
      <c r="R113" s="113">
        <v>88600899.669400007</v>
      </c>
      <c r="S113" s="113">
        <v>0</v>
      </c>
      <c r="T113" s="113">
        <v>6588062.0694000004</v>
      </c>
      <c r="U113" s="113">
        <v>308390.83870000002</v>
      </c>
      <c r="V113" s="113">
        <v>2124946.8053000001</v>
      </c>
      <c r="W113" s="113">
        <v>28572973.836300001</v>
      </c>
      <c r="X113" s="113">
        <v>33693262.019199997</v>
      </c>
      <c r="Y113" s="114">
        <f t="shared" si="10"/>
        <v>159888535.2383</v>
      </c>
    </row>
    <row r="114" spans="1:25" ht="24.95" customHeight="1" x14ac:dyDescent="0.25">
      <c r="A114" s="163"/>
      <c r="B114" s="160"/>
      <c r="C114" s="111">
        <v>13</v>
      </c>
      <c r="D114" s="111" t="s">
        <v>174</v>
      </c>
      <c r="E114" s="128">
        <v>87592923.8222</v>
      </c>
      <c r="F114" s="116">
        <f t="shared" ref="F114" si="27">SUM(F93:F113)</f>
        <v>0</v>
      </c>
      <c r="G114" s="128">
        <v>6513112.4078000002</v>
      </c>
      <c r="H114" s="128">
        <v>304882.40350000001</v>
      </c>
      <c r="I114" s="128">
        <v>2100772.1630000002</v>
      </c>
      <c r="J114" s="128">
        <v>28247910.9124</v>
      </c>
      <c r="K114" s="113">
        <v>29953972.1362</v>
      </c>
      <c r="L114" s="114">
        <f t="shared" si="9"/>
        <v>154713573.84510002</v>
      </c>
      <c r="M114" s="109"/>
      <c r="N114" s="168"/>
      <c r="O114" s="160"/>
      <c r="P114" s="115">
        <v>8</v>
      </c>
      <c r="Q114" s="111" t="s">
        <v>556</v>
      </c>
      <c r="R114" s="113">
        <v>104479899.45280001</v>
      </c>
      <c r="S114" s="113">
        <v>0</v>
      </c>
      <c r="T114" s="113">
        <v>7768770.5787000004</v>
      </c>
      <c r="U114" s="113">
        <v>363660.45880000002</v>
      </c>
      <c r="V114" s="113">
        <v>2505778.4896999998</v>
      </c>
      <c r="W114" s="113">
        <v>33693804.968400002</v>
      </c>
      <c r="X114" s="113">
        <v>43975666.133199997</v>
      </c>
      <c r="Y114" s="114">
        <f t="shared" si="10"/>
        <v>192787580.08160001</v>
      </c>
    </row>
    <row r="115" spans="1:25" ht="24.95" customHeight="1" x14ac:dyDescent="0.25">
      <c r="A115" s="163"/>
      <c r="B115" s="160"/>
      <c r="C115" s="111">
        <v>14</v>
      </c>
      <c r="D115" s="111" t="s">
        <v>175</v>
      </c>
      <c r="E115" s="128">
        <v>102280992.7007</v>
      </c>
      <c r="F115" s="116">
        <f t="shared" ref="F115" si="28">SUM(F94:F114)</f>
        <v>0</v>
      </c>
      <c r="G115" s="128">
        <v>7605267.3387000002</v>
      </c>
      <c r="H115" s="128">
        <v>356006.78149999998</v>
      </c>
      <c r="I115" s="128">
        <v>2453041.3289999999</v>
      </c>
      <c r="J115" s="128">
        <v>32984677.800000001</v>
      </c>
      <c r="K115" s="113">
        <v>37592451.907200001</v>
      </c>
      <c r="L115" s="114">
        <f t="shared" si="9"/>
        <v>183272437.85710001</v>
      </c>
      <c r="M115" s="109"/>
      <c r="N115" s="168"/>
      <c r="O115" s="160"/>
      <c r="P115" s="115">
        <v>9</v>
      </c>
      <c r="Q115" s="111" t="s">
        <v>557</v>
      </c>
      <c r="R115" s="113">
        <v>75532117.488100007</v>
      </c>
      <c r="S115" s="113">
        <v>0</v>
      </c>
      <c r="T115" s="113">
        <v>5616311.7993000001</v>
      </c>
      <c r="U115" s="113">
        <v>262902.66970000003</v>
      </c>
      <c r="V115" s="113">
        <v>1811513.5665</v>
      </c>
      <c r="W115" s="113">
        <v>24358411.989500001</v>
      </c>
      <c r="X115" s="113">
        <v>29732517.530900002</v>
      </c>
      <c r="Y115" s="114">
        <f t="shared" si="10"/>
        <v>137313775.044</v>
      </c>
    </row>
    <row r="116" spans="1:25" ht="24.95" customHeight="1" x14ac:dyDescent="0.25">
      <c r="A116" s="163"/>
      <c r="B116" s="160"/>
      <c r="C116" s="111">
        <v>15</v>
      </c>
      <c r="D116" s="111" t="s">
        <v>176</v>
      </c>
      <c r="E116" s="128">
        <v>131070829.8866</v>
      </c>
      <c r="F116" s="116">
        <f t="shared" ref="F116" si="29">SUM(F95:F115)</f>
        <v>0</v>
      </c>
      <c r="G116" s="128">
        <v>9745981.8805999998</v>
      </c>
      <c r="H116" s="128">
        <v>456214.8162</v>
      </c>
      <c r="I116" s="128">
        <v>3143518.2066000002</v>
      </c>
      <c r="J116" s="128">
        <v>42269135.042999998</v>
      </c>
      <c r="K116" s="113">
        <v>45747507.531000003</v>
      </c>
      <c r="L116" s="114">
        <f t="shared" si="9"/>
        <v>232433187.36400002</v>
      </c>
      <c r="M116" s="109"/>
      <c r="N116" s="168"/>
      <c r="O116" s="160"/>
      <c r="P116" s="115">
        <v>10</v>
      </c>
      <c r="Q116" s="111" t="s">
        <v>558</v>
      </c>
      <c r="R116" s="113">
        <v>100444655.5156</v>
      </c>
      <c r="S116" s="113">
        <v>0</v>
      </c>
      <c r="T116" s="113">
        <v>7468723.5405999999</v>
      </c>
      <c r="U116" s="113">
        <v>349615.09049999999</v>
      </c>
      <c r="V116" s="113">
        <v>2408999.8029</v>
      </c>
      <c r="W116" s="113">
        <v>32392475.976599999</v>
      </c>
      <c r="X116" s="113">
        <v>28120953.8125</v>
      </c>
      <c r="Y116" s="114">
        <f t="shared" si="10"/>
        <v>171185423.7387</v>
      </c>
    </row>
    <row r="117" spans="1:25" ht="24.95" customHeight="1" x14ac:dyDescent="0.25">
      <c r="A117" s="163"/>
      <c r="B117" s="160"/>
      <c r="C117" s="111">
        <v>16</v>
      </c>
      <c r="D117" s="111" t="s">
        <v>177</v>
      </c>
      <c r="E117" s="128">
        <v>98261198.268000007</v>
      </c>
      <c r="F117" s="116">
        <f t="shared" ref="F117" si="30">SUM(F96:F116)</f>
        <v>0</v>
      </c>
      <c r="G117" s="128">
        <v>7306369.0732000005</v>
      </c>
      <c r="H117" s="128">
        <v>342015.18790000002</v>
      </c>
      <c r="I117" s="128">
        <v>2356633.1732999999</v>
      </c>
      <c r="J117" s="128">
        <v>31688331.131099999</v>
      </c>
      <c r="K117" s="113">
        <v>35649491.199100003</v>
      </c>
      <c r="L117" s="114">
        <f t="shared" si="9"/>
        <v>175604038.03260005</v>
      </c>
      <c r="M117" s="109"/>
      <c r="N117" s="168"/>
      <c r="O117" s="160"/>
      <c r="P117" s="115">
        <v>11</v>
      </c>
      <c r="Q117" s="111" t="s">
        <v>559</v>
      </c>
      <c r="R117" s="113">
        <v>79625426.868699998</v>
      </c>
      <c r="S117" s="113">
        <v>0</v>
      </c>
      <c r="T117" s="113">
        <v>5920676.3866999997</v>
      </c>
      <c r="U117" s="113">
        <v>277150.14480000001</v>
      </c>
      <c r="V117" s="113">
        <v>1909684.8573</v>
      </c>
      <c r="W117" s="113">
        <v>25678466.551899999</v>
      </c>
      <c r="X117" s="113">
        <v>27107579.130399998</v>
      </c>
      <c r="Y117" s="114">
        <f t="shared" si="10"/>
        <v>140518983.93979999</v>
      </c>
    </row>
    <row r="118" spans="1:25" ht="24.95" customHeight="1" x14ac:dyDescent="0.25">
      <c r="A118" s="163"/>
      <c r="B118" s="160"/>
      <c r="C118" s="111">
        <v>17</v>
      </c>
      <c r="D118" s="111" t="s">
        <v>178</v>
      </c>
      <c r="E118" s="128">
        <v>96647422.838599995</v>
      </c>
      <c r="F118" s="116">
        <f t="shared" ref="F118" si="31">SUM(F97:F117)</f>
        <v>0</v>
      </c>
      <c r="G118" s="128">
        <v>7186374.2116</v>
      </c>
      <c r="H118" s="128">
        <v>336398.16190000001</v>
      </c>
      <c r="I118" s="128">
        <v>2317929.4246999999</v>
      </c>
      <c r="J118" s="128">
        <v>31167903.423300002</v>
      </c>
      <c r="K118" s="113">
        <v>34724849.428900003</v>
      </c>
      <c r="L118" s="114">
        <f t="shared" si="9"/>
        <v>172380877.48900002</v>
      </c>
      <c r="M118" s="109"/>
      <c r="N118" s="168"/>
      <c r="O118" s="160"/>
      <c r="P118" s="115">
        <v>12</v>
      </c>
      <c r="Q118" s="111" t="s">
        <v>560</v>
      </c>
      <c r="R118" s="113">
        <v>70725918.017299995</v>
      </c>
      <c r="S118" s="113">
        <v>0</v>
      </c>
      <c r="T118" s="113">
        <v>5258939.1253000004</v>
      </c>
      <c r="U118" s="113">
        <v>246173.8567</v>
      </c>
      <c r="V118" s="113">
        <v>1696244.7797000001</v>
      </c>
      <c r="W118" s="113">
        <v>22808456.941100001</v>
      </c>
      <c r="X118" s="113">
        <v>25847255.348700002</v>
      </c>
      <c r="Y118" s="114">
        <f t="shared" si="10"/>
        <v>126582988.0688</v>
      </c>
    </row>
    <row r="119" spans="1:25" ht="24.95" customHeight="1" x14ac:dyDescent="0.25">
      <c r="A119" s="163"/>
      <c r="B119" s="160"/>
      <c r="C119" s="111">
        <v>18</v>
      </c>
      <c r="D119" s="111" t="s">
        <v>179</v>
      </c>
      <c r="E119" s="128">
        <v>135916209.98210001</v>
      </c>
      <c r="F119" s="116">
        <f t="shared" ref="F119" si="32">SUM(F98:F118)</f>
        <v>0</v>
      </c>
      <c r="G119" s="128">
        <v>10106267.8928</v>
      </c>
      <c r="H119" s="128">
        <v>473080.00429999997</v>
      </c>
      <c r="I119" s="128">
        <v>3259726.6762000001</v>
      </c>
      <c r="J119" s="128">
        <v>43831725.481799997</v>
      </c>
      <c r="K119" s="113">
        <v>43322317.067500003</v>
      </c>
      <c r="L119" s="114">
        <f t="shared" si="9"/>
        <v>236909327.1047</v>
      </c>
      <c r="M119" s="109"/>
      <c r="N119" s="168"/>
      <c r="O119" s="160"/>
      <c r="P119" s="115">
        <v>13</v>
      </c>
      <c r="Q119" s="111" t="s">
        <v>561</v>
      </c>
      <c r="R119" s="113">
        <v>59177566.178400002</v>
      </c>
      <c r="S119" s="113">
        <v>0</v>
      </c>
      <c r="T119" s="113">
        <v>4400242.8931999998</v>
      </c>
      <c r="U119" s="113">
        <v>205977.80989999999</v>
      </c>
      <c r="V119" s="113">
        <v>1419276.5611</v>
      </c>
      <c r="W119" s="113">
        <v>19084219.871599998</v>
      </c>
      <c r="X119" s="113">
        <v>23734080.392000001</v>
      </c>
      <c r="Y119" s="114">
        <f t="shared" si="10"/>
        <v>108021363.7062</v>
      </c>
    </row>
    <row r="120" spans="1:25" ht="24.95" customHeight="1" x14ac:dyDescent="0.25">
      <c r="A120" s="163"/>
      <c r="B120" s="160"/>
      <c r="C120" s="111">
        <v>19</v>
      </c>
      <c r="D120" s="111" t="s">
        <v>180</v>
      </c>
      <c r="E120" s="128">
        <v>75645252.507100001</v>
      </c>
      <c r="F120" s="116">
        <f t="shared" ref="F120" si="33">SUM(F99:F119)</f>
        <v>0</v>
      </c>
      <c r="G120" s="128">
        <v>5624724.1352000004</v>
      </c>
      <c r="H120" s="128">
        <v>263296.4558</v>
      </c>
      <c r="I120" s="128">
        <v>1814226.9238</v>
      </c>
      <c r="J120" s="128">
        <v>24394896.990800001</v>
      </c>
      <c r="K120" s="113">
        <v>27785223.7436</v>
      </c>
      <c r="L120" s="114">
        <f t="shared" si="9"/>
        <v>135527620.7563</v>
      </c>
      <c r="M120" s="109"/>
      <c r="N120" s="168"/>
      <c r="O120" s="160"/>
      <c r="P120" s="115">
        <v>14</v>
      </c>
      <c r="Q120" s="111" t="s">
        <v>562</v>
      </c>
      <c r="R120" s="113">
        <v>58926624.821999997</v>
      </c>
      <c r="S120" s="113">
        <v>0</v>
      </c>
      <c r="T120" s="113">
        <v>4381583.7459000004</v>
      </c>
      <c r="U120" s="113">
        <v>205104.36489999999</v>
      </c>
      <c r="V120" s="113">
        <v>1413258.1455999999</v>
      </c>
      <c r="W120" s="113">
        <v>19003293.596099999</v>
      </c>
      <c r="X120" s="113">
        <v>23873772.101100001</v>
      </c>
      <c r="Y120" s="114">
        <f t="shared" si="10"/>
        <v>107803636.77559999</v>
      </c>
    </row>
    <row r="121" spans="1:25" ht="24.95" customHeight="1" x14ac:dyDescent="0.25">
      <c r="A121" s="163"/>
      <c r="B121" s="161"/>
      <c r="C121" s="111">
        <v>20</v>
      </c>
      <c r="D121" s="111" t="s">
        <v>181</v>
      </c>
      <c r="E121" s="128">
        <v>84644823.523699999</v>
      </c>
      <c r="F121" s="116">
        <f t="shared" ref="F121" si="34">SUM(F100:F120)</f>
        <v>0</v>
      </c>
      <c r="G121" s="128">
        <v>6293901.6793999998</v>
      </c>
      <c r="H121" s="128">
        <v>294621.02779999998</v>
      </c>
      <c r="I121" s="128">
        <v>2030066.8278000001</v>
      </c>
      <c r="J121" s="128">
        <v>27297175.727899998</v>
      </c>
      <c r="K121" s="113">
        <v>32843988.574499998</v>
      </c>
      <c r="L121" s="114">
        <f t="shared" si="9"/>
        <v>153404577.36109999</v>
      </c>
      <c r="M121" s="109"/>
      <c r="N121" s="168"/>
      <c r="O121" s="160"/>
      <c r="P121" s="115">
        <v>15</v>
      </c>
      <c r="Q121" s="111" t="s">
        <v>563</v>
      </c>
      <c r="R121" s="113">
        <v>67284402.716700003</v>
      </c>
      <c r="S121" s="113">
        <v>0</v>
      </c>
      <c r="T121" s="113">
        <v>5003039.7326999996</v>
      </c>
      <c r="U121" s="113">
        <v>234195.06419999999</v>
      </c>
      <c r="V121" s="113">
        <v>1613705.6975</v>
      </c>
      <c r="W121" s="113">
        <v>21698599.964499999</v>
      </c>
      <c r="X121" s="113">
        <v>26149118.6501</v>
      </c>
      <c r="Y121" s="114">
        <f t="shared" si="10"/>
        <v>121983061.82570001</v>
      </c>
    </row>
    <row r="122" spans="1:25" ht="24.95" customHeight="1" x14ac:dyDescent="0.25">
      <c r="A122" s="1"/>
      <c r="B122" s="164" t="s">
        <v>856</v>
      </c>
      <c r="C122" s="165"/>
      <c r="D122" s="166"/>
      <c r="E122" s="116">
        <f>SUM(E102:E121)</f>
        <v>1984423390.9393001</v>
      </c>
      <c r="F122" s="116">
        <f t="shared" ref="F122:L122" si="35">SUM(F102:F121)</f>
        <v>0</v>
      </c>
      <c r="G122" s="116">
        <f t="shared" si="35"/>
        <v>147554985.56179997</v>
      </c>
      <c r="H122" s="116">
        <f t="shared" si="35"/>
        <v>6907130.6974999998</v>
      </c>
      <c r="I122" s="116">
        <f t="shared" si="35"/>
        <v>47593130.0995</v>
      </c>
      <c r="J122" s="116">
        <f t="shared" si="35"/>
        <v>639958260.48110008</v>
      </c>
      <c r="K122" s="116">
        <f t="shared" si="35"/>
        <v>710760623.82109988</v>
      </c>
      <c r="L122" s="116">
        <f t="shared" si="35"/>
        <v>3537197521.6002998</v>
      </c>
      <c r="M122" s="109"/>
      <c r="N122" s="169"/>
      <c r="O122" s="161"/>
      <c r="P122" s="115">
        <v>16</v>
      </c>
      <c r="Q122" s="111" t="s">
        <v>564</v>
      </c>
      <c r="R122" s="113">
        <v>81437410.365600005</v>
      </c>
      <c r="S122" s="113">
        <v>0</v>
      </c>
      <c r="T122" s="113">
        <v>6055409.3272000002</v>
      </c>
      <c r="U122" s="113">
        <v>283457.06849999999</v>
      </c>
      <c r="V122" s="113">
        <v>1953142.3003</v>
      </c>
      <c r="W122" s="113">
        <v>26262814.5352</v>
      </c>
      <c r="X122" s="113">
        <v>27339959.156100001</v>
      </c>
      <c r="Y122" s="114">
        <f t="shared" si="10"/>
        <v>143332192.7529</v>
      </c>
    </row>
    <row r="123" spans="1:25" ht="24.95" customHeight="1" x14ac:dyDescent="0.25">
      <c r="A123" s="163">
        <v>6</v>
      </c>
      <c r="B123" s="159" t="s">
        <v>41</v>
      </c>
      <c r="C123" s="111">
        <v>1</v>
      </c>
      <c r="D123" s="111" t="s">
        <v>182</v>
      </c>
      <c r="E123" s="113">
        <v>96120482.422000006</v>
      </c>
      <c r="F123" s="113">
        <v>0</v>
      </c>
      <c r="G123" s="113">
        <v>7147192.7112999996</v>
      </c>
      <c r="H123" s="113">
        <v>334564.05410000001</v>
      </c>
      <c r="I123" s="113">
        <v>2305291.6258</v>
      </c>
      <c r="J123" s="113">
        <v>30997969.993799999</v>
      </c>
      <c r="K123" s="113">
        <v>37109378.671300001</v>
      </c>
      <c r="L123" s="114">
        <f t="shared" si="9"/>
        <v>174014879.47830001</v>
      </c>
      <c r="M123" s="109"/>
      <c r="N123" s="110"/>
      <c r="O123" s="164" t="s">
        <v>874</v>
      </c>
      <c r="P123" s="165"/>
      <c r="Q123" s="166"/>
      <c r="R123" s="116">
        <f>SUM(R107:R122)</f>
        <v>1333689914.2933002</v>
      </c>
      <c r="S123" s="116">
        <f t="shared" ref="S123:Y123" si="36">SUM(S107:S122)</f>
        <v>0</v>
      </c>
      <c r="T123" s="116">
        <f t="shared" si="36"/>
        <v>99168653.698300004</v>
      </c>
      <c r="U123" s="116">
        <f t="shared" si="36"/>
        <v>4642139.6713000005</v>
      </c>
      <c r="V123" s="116">
        <f t="shared" si="36"/>
        <v>31986358.300999999</v>
      </c>
      <c r="W123" s="116">
        <f t="shared" si="36"/>
        <v>430102709.66809988</v>
      </c>
      <c r="X123" s="116">
        <f t="shared" si="36"/>
        <v>475280505.4156</v>
      </c>
      <c r="Y123" s="116">
        <f t="shared" si="36"/>
        <v>2374870281.0475998</v>
      </c>
    </row>
    <row r="124" spans="1:25" ht="24.95" customHeight="1" x14ac:dyDescent="0.25">
      <c r="A124" s="163"/>
      <c r="B124" s="160"/>
      <c r="C124" s="111">
        <v>2</v>
      </c>
      <c r="D124" s="111" t="s">
        <v>183</v>
      </c>
      <c r="E124" s="113">
        <v>110346812.17820001</v>
      </c>
      <c r="F124" s="113">
        <v>0</v>
      </c>
      <c r="G124" s="113">
        <v>8205014.2888000002</v>
      </c>
      <c r="H124" s="113">
        <v>384081.26880000002</v>
      </c>
      <c r="I124" s="113">
        <v>2646486.7387000001</v>
      </c>
      <c r="J124" s="113">
        <v>35585830.268700004</v>
      </c>
      <c r="K124" s="113">
        <v>42726580.721199997</v>
      </c>
      <c r="L124" s="114">
        <f t="shared" si="9"/>
        <v>199894805.46439999</v>
      </c>
      <c r="M124" s="109"/>
      <c r="N124" s="167">
        <v>24</v>
      </c>
      <c r="O124" s="159" t="s">
        <v>59</v>
      </c>
      <c r="P124" s="115">
        <v>1</v>
      </c>
      <c r="Q124" s="111" t="s">
        <v>565</v>
      </c>
      <c r="R124" s="113">
        <v>114282125.6374</v>
      </c>
      <c r="S124" s="113">
        <v>0</v>
      </c>
      <c r="T124" s="113">
        <v>8497630.8358999994</v>
      </c>
      <c r="U124" s="113">
        <v>397778.81160000002</v>
      </c>
      <c r="V124" s="113">
        <v>2740868.7573000002</v>
      </c>
      <c r="W124" s="113">
        <v>36854932.601999998</v>
      </c>
      <c r="X124" s="113">
        <v>268357747.20390001</v>
      </c>
      <c r="Y124" s="114">
        <f t="shared" si="10"/>
        <v>431131083.84810001</v>
      </c>
    </row>
    <row r="125" spans="1:25" ht="24.95" customHeight="1" x14ac:dyDescent="0.25">
      <c r="A125" s="163"/>
      <c r="B125" s="160"/>
      <c r="C125" s="111">
        <v>3</v>
      </c>
      <c r="D125" s="111" t="s">
        <v>184</v>
      </c>
      <c r="E125" s="113">
        <v>73435920.714900002</v>
      </c>
      <c r="F125" s="113">
        <v>0</v>
      </c>
      <c r="G125" s="113">
        <v>5460445.7246000003</v>
      </c>
      <c r="H125" s="113">
        <v>255606.49230000001</v>
      </c>
      <c r="I125" s="113">
        <v>1761239.7357000001</v>
      </c>
      <c r="J125" s="113">
        <v>23682407.842999998</v>
      </c>
      <c r="K125" s="113">
        <v>30005669.614599999</v>
      </c>
      <c r="L125" s="114">
        <f t="shared" si="9"/>
        <v>134601290.12509999</v>
      </c>
      <c r="M125" s="109"/>
      <c r="N125" s="168"/>
      <c r="O125" s="160"/>
      <c r="P125" s="115">
        <v>2</v>
      </c>
      <c r="Q125" s="111" t="s">
        <v>566</v>
      </c>
      <c r="R125" s="113">
        <v>146894567.9594</v>
      </c>
      <c r="S125" s="113">
        <v>0</v>
      </c>
      <c r="T125" s="113">
        <v>10922581.3167</v>
      </c>
      <c r="U125" s="113">
        <v>511292.0883</v>
      </c>
      <c r="V125" s="113">
        <v>3523024.5298000001</v>
      </c>
      <c r="W125" s="113">
        <v>47372144.782499999</v>
      </c>
      <c r="X125" s="113">
        <v>283135534.67379999</v>
      </c>
      <c r="Y125" s="114">
        <f t="shared" si="10"/>
        <v>492359145.35049999</v>
      </c>
    </row>
    <row r="126" spans="1:25" ht="24.95" customHeight="1" x14ac:dyDescent="0.25">
      <c r="A126" s="163"/>
      <c r="B126" s="160"/>
      <c r="C126" s="111">
        <v>4</v>
      </c>
      <c r="D126" s="111" t="s">
        <v>185</v>
      </c>
      <c r="E126" s="113">
        <v>90549807.879800007</v>
      </c>
      <c r="F126" s="113">
        <v>0</v>
      </c>
      <c r="G126" s="113">
        <v>6732976.2666999996</v>
      </c>
      <c r="H126" s="113">
        <v>315174.35269999999</v>
      </c>
      <c r="I126" s="113">
        <v>2171688.1622000001</v>
      </c>
      <c r="J126" s="113">
        <v>29201478.778299998</v>
      </c>
      <c r="K126" s="113">
        <v>33541735.4859</v>
      </c>
      <c r="L126" s="114">
        <f t="shared" si="9"/>
        <v>162512860.92559999</v>
      </c>
      <c r="M126" s="109"/>
      <c r="N126" s="168"/>
      <c r="O126" s="160"/>
      <c r="P126" s="115">
        <v>3</v>
      </c>
      <c r="Q126" s="111" t="s">
        <v>567</v>
      </c>
      <c r="R126" s="113">
        <v>236895502.9991</v>
      </c>
      <c r="S126" s="113">
        <v>0</v>
      </c>
      <c r="T126" s="113">
        <v>17614745.262600001</v>
      </c>
      <c r="U126" s="113">
        <v>824555.99360000005</v>
      </c>
      <c r="V126" s="113">
        <v>5681548.8799999999</v>
      </c>
      <c r="W126" s="113">
        <v>76396617.126800001</v>
      </c>
      <c r="X126" s="113">
        <v>322268265.07090002</v>
      </c>
      <c r="Y126" s="114">
        <f t="shared" si="10"/>
        <v>659681235.33299994</v>
      </c>
    </row>
    <row r="127" spans="1:25" ht="24.95" customHeight="1" x14ac:dyDescent="0.25">
      <c r="A127" s="163"/>
      <c r="B127" s="160"/>
      <c r="C127" s="111">
        <v>5</v>
      </c>
      <c r="D127" s="111" t="s">
        <v>186</v>
      </c>
      <c r="E127" s="113">
        <v>95159953.578099996</v>
      </c>
      <c r="F127" s="113">
        <v>0</v>
      </c>
      <c r="G127" s="113">
        <v>7075771.0477999998</v>
      </c>
      <c r="H127" s="113">
        <v>331220.76650000003</v>
      </c>
      <c r="I127" s="113">
        <v>2282254.9218000001</v>
      </c>
      <c r="J127" s="113">
        <v>30688208.291299999</v>
      </c>
      <c r="K127" s="113">
        <v>36771653.034000002</v>
      </c>
      <c r="L127" s="114">
        <f t="shared" si="9"/>
        <v>172309061.63949999</v>
      </c>
      <c r="M127" s="109"/>
      <c r="N127" s="168"/>
      <c r="O127" s="160"/>
      <c r="P127" s="115">
        <v>4</v>
      </c>
      <c r="Q127" s="111" t="s">
        <v>568</v>
      </c>
      <c r="R127" s="113">
        <v>92589068.909299999</v>
      </c>
      <c r="S127" s="113">
        <v>0</v>
      </c>
      <c r="T127" s="113">
        <v>6884608.7928999998</v>
      </c>
      <c r="U127" s="113">
        <v>322272.3553</v>
      </c>
      <c r="V127" s="113">
        <v>2220596.4827999999</v>
      </c>
      <c r="W127" s="113">
        <v>29859121.671999998</v>
      </c>
      <c r="X127" s="113">
        <v>259011587.38049999</v>
      </c>
      <c r="Y127" s="114">
        <f t="shared" si="10"/>
        <v>390887255.59280002</v>
      </c>
    </row>
    <row r="128" spans="1:25" ht="24.95" customHeight="1" x14ac:dyDescent="0.25">
      <c r="A128" s="163"/>
      <c r="B128" s="160"/>
      <c r="C128" s="111">
        <v>6</v>
      </c>
      <c r="D128" s="111" t="s">
        <v>187</v>
      </c>
      <c r="E128" s="113">
        <v>93557006.458000004</v>
      </c>
      <c r="F128" s="113">
        <v>0</v>
      </c>
      <c r="G128" s="113">
        <v>6956581.3425000003</v>
      </c>
      <c r="H128" s="113">
        <v>325641.43030000001</v>
      </c>
      <c r="I128" s="113">
        <v>2243810.8724000002</v>
      </c>
      <c r="J128" s="113">
        <v>30171272.613499999</v>
      </c>
      <c r="K128" s="113">
        <v>37247620.065200001</v>
      </c>
      <c r="L128" s="114">
        <f t="shared" si="9"/>
        <v>170501932.78189999</v>
      </c>
      <c r="M128" s="109"/>
      <c r="N128" s="168"/>
      <c r="O128" s="160"/>
      <c r="P128" s="115">
        <v>5</v>
      </c>
      <c r="Q128" s="111" t="s">
        <v>569</v>
      </c>
      <c r="R128" s="113">
        <v>77843895.389500007</v>
      </c>
      <c r="S128" s="113">
        <v>0</v>
      </c>
      <c r="T128" s="113">
        <v>5788207.7548000002</v>
      </c>
      <c r="U128" s="113">
        <v>270949.21470000001</v>
      </c>
      <c r="V128" s="113">
        <v>1866957.7559</v>
      </c>
      <c r="W128" s="113">
        <v>25103939.0636</v>
      </c>
      <c r="X128" s="113">
        <v>252366243.80430001</v>
      </c>
      <c r="Y128" s="114">
        <f t="shared" si="10"/>
        <v>363240192.98280001</v>
      </c>
    </row>
    <row r="129" spans="1:25" ht="24.95" customHeight="1" x14ac:dyDescent="0.25">
      <c r="A129" s="163"/>
      <c r="B129" s="160"/>
      <c r="C129" s="111">
        <v>7</v>
      </c>
      <c r="D129" s="111" t="s">
        <v>188</v>
      </c>
      <c r="E129" s="113">
        <v>129255403.9435</v>
      </c>
      <c r="F129" s="113">
        <v>0</v>
      </c>
      <c r="G129" s="113">
        <v>9610992.9714000002</v>
      </c>
      <c r="H129" s="113">
        <v>449895.9106</v>
      </c>
      <c r="I129" s="113">
        <v>3099978.2022000002</v>
      </c>
      <c r="J129" s="113">
        <v>41683676.902400002</v>
      </c>
      <c r="K129" s="113">
        <v>45967111.938600004</v>
      </c>
      <c r="L129" s="114">
        <f t="shared" si="9"/>
        <v>230067059.86870003</v>
      </c>
      <c r="M129" s="109"/>
      <c r="N129" s="168"/>
      <c r="O129" s="160"/>
      <c r="P129" s="115">
        <v>6</v>
      </c>
      <c r="Q129" s="111" t="s">
        <v>570</v>
      </c>
      <c r="R129" s="113">
        <v>87026603.1206</v>
      </c>
      <c r="S129" s="113">
        <v>0</v>
      </c>
      <c r="T129" s="113">
        <v>6471002.7232999997</v>
      </c>
      <c r="U129" s="113">
        <v>302911.22580000001</v>
      </c>
      <c r="V129" s="113">
        <v>2087189.8927</v>
      </c>
      <c r="W129" s="113">
        <v>28065277.7038</v>
      </c>
      <c r="X129" s="113">
        <v>253930672.2834</v>
      </c>
      <c r="Y129" s="114">
        <f t="shared" si="10"/>
        <v>377883656.94959998</v>
      </c>
    </row>
    <row r="130" spans="1:25" ht="24.95" customHeight="1" x14ac:dyDescent="0.25">
      <c r="A130" s="163"/>
      <c r="B130" s="161"/>
      <c r="C130" s="111">
        <v>8</v>
      </c>
      <c r="D130" s="111" t="s">
        <v>189</v>
      </c>
      <c r="E130" s="113">
        <v>119307569.448</v>
      </c>
      <c r="F130" s="113">
        <v>0</v>
      </c>
      <c r="G130" s="113">
        <v>8871305.7745999992</v>
      </c>
      <c r="H130" s="113">
        <v>415270.7427</v>
      </c>
      <c r="I130" s="113">
        <v>2861395.7588</v>
      </c>
      <c r="J130" s="113">
        <v>38475591.93</v>
      </c>
      <c r="K130" s="113">
        <v>48203959.215300001</v>
      </c>
      <c r="L130" s="114">
        <f t="shared" si="9"/>
        <v>218135092.86939999</v>
      </c>
      <c r="M130" s="109"/>
      <c r="N130" s="168"/>
      <c r="O130" s="160"/>
      <c r="P130" s="115">
        <v>7</v>
      </c>
      <c r="Q130" s="111" t="s">
        <v>571</v>
      </c>
      <c r="R130" s="113">
        <v>79903717.395899996</v>
      </c>
      <c r="S130" s="113">
        <v>0</v>
      </c>
      <c r="T130" s="113">
        <v>5941369.1254000003</v>
      </c>
      <c r="U130" s="113">
        <v>278118.78340000001</v>
      </c>
      <c r="V130" s="113">
        <v>1916359.1976999999</v>
      </c>
      <c r="W130" s="113">
        <v>25768212.6829</v>
      </c>
      <c r="X130" s="113">
        <v>249996099.38940001</v>
      </c>
      <c r="Y130" s="114">
        <f t="shared" si="10"/>
        <v>363803876.5747</v>
      </c>
    </row>
    <row r="131" spans="1:25" ht="24.95" customHeight="1" x14ac:dyDescent="0.25">
      <c r="A131" s="1"/>
      <c r="B131" s="164" t="s">
        <v>857</v>
      </c>
      <c r="C131" s="165"/>
      <c r="D131" s="166"/>
      <c r="E131" s="116">
        <f>SUM(E123:E130)</f>
        <v>807732956.62249994</v>
      </c>
      <c r="F131" s="116">
        <f t="shared" ref="F131:L131" si="37">SUM(F123:F130)</f>
        <v>0</v>
      </c>
      <c r="G131" s="116">
        <f t="shared" si="37"/>
        <v>60060280.127700001</v>
      </c>
      <c r="H131" s="116">
        <f t="shared" si="37"/>
        <v>2811455.0180000002</v>
      </c>
      <c r="I131" s="116">
        <f t="shared" si="37"/>
        <v>19372146.017600004</v>
      </c>
      <c r="J131" s="116">
        <f t="shared" si="37"/>
        <v>260486436.62099999</v>
      </c>
      <c r="K131" s="116">
        <f t="shared" si="37"/>
        <v>311573708.74610001</v>
      </c>
      <c r="L131" s="116">
        <f t="shared" si="37"/>
        <v>1462036983.1529002</v>
      </c>
      <c r="M131" s="109"/>
      <c r="N131" s="168"/>
      <c r="O131" s="160"/>
      <c r="P131" s="115">
        <v>8</v>
      </c>
      <c r="Q131" s="111" t="s">
        <v>572</v>
      </c>
      <c r="R131" s="113">
        <v>96395334.504099995</v>
      </c>
      <c r="S131" s="113">
        <v>0</v>
      </c>
      <c r="T131" s="113">
        <v>7167629.7790000001</v>
      </c>
      <c r="U131" s="113">
        <v>335520.72460000002</v>
      </c>
      <c r="V131" s="113">
        <v>2311883.5008</v>
      </c>
      <c r="W131" s="113">
        <v>31086607.258000001</v>
      </c>
      <c r="X131" s="113">
        <v>257008768.21470001</v>
      </c>
      <c r="Y131" s="114">
        <f t="shared" si="10"/>
        <v>394305743.98119998</v>
      </c>
    </row>
    <row r="132" spans="1:25" ht="24.95" customHeight="1" x14ac:dyDescent="0.25">
      <c r="A132" s="163">
        <v>7</v>
      </c>
      <c r="B132" s="159" t="s">
        <v>42</v>
      </c>
      <c r="C132" s="111">
        <v>1</v>
      </c>
      <c r="D132" s="111" t="s">
        <v>190</v>
      </c>
      <c r="E132" s="113">
        <v>95066476.282700002</v>
      </c>
      <c r="F132" s="113">
        <v>0</v>
      </c>
      <c r="G132" s="113">
        <v>7068820.3935000002</v>
      </c>
      <c r="H132" s="113">
        <v>330895.40250000003</v>
      </c>
      <c r="I132" s="113">
        <v>2280013.0227000001</v>
      </c>
      <c r="J132" s="113">
        <v>30658062.724800002</v>
      </c>
      <c r="K132" s="113">
        <v>31698211.307500001</v>
      </c>
      <c r="L132" s="114">
        <f t="shared" si="9"/>
        <v>167102479.13370001</v>
      </c>
      <c r="M132" s="109"/>
      <c r="N132" s="168"/>
      <c r="O132" s="160"/>
      <c r="P132" s="115">
        <v>9</v>
      </c>
      <c r="Q132" s="111" t="s">
        <v>573</v>
      </c>
      <c r="R132" s="113">
        <v>64366690.3006</v>
      </c>
      <c r="S132" s="113">
        <v>0</v>
      </c>
      <c r="T132" s="113">
        <v>4786088.5440999996</v>
      </c>
      <c r="U132" s="113">
        <v>224039.45879999999</v>
      </c>
      <c r="V132" s="113">
        <v>1543729.1655999999</v>
      </c>
      <c r="W132" s="113">
        <v>20757664.592</v>
      </c>
      <c r="X132" s="113">
        <v>245781747.53690001</v>
      </c>
      <c r="Y132" s="114">
        <f t="shared" si="10"/>
        <v>337459959.59800005</v>
      </c>
    </row>
    <row r="133" spans="1:25" ht="24.95" customHeight="1" x14ac:dyDescent="0.25">
      <c r="A133" s="163"/>
      <c r="B133" s="160"/>
      <c r="C133" s="111">
        <v>2</v>
      </c>
      <c r="D133" s="111" t="s">
        <v>191</v>
      </c>
      <c r="E133" s="113">
        <v>83881781.017100006</v>
      </c>
      <c r="F133" s="113">
        <v>0</v>
      </c>
      <c r="G133" s="113">
        <v>6237164.4293999998</v>
      </c>
      <c r="H133" s="113">
        <v>291965.12560000003</v>
      </c>
      <c r="I133" s="113">
        <v>2011766.5086999999</v>
      </c>
      <c r="J133" s="113">
        <v>27051101.549600001</v>
      </c>
      <c r="K133" s="113">
        <v>27521369.8761</v>
      </c>
      <c r="L133" s="114">
        <f t="shared" si="9"/>
        <v>146995148.50650001</v>
      </c>
      <c r="M133" s="109"/>
      <c r="N133" s="168"/>
      <c r="O133" s="160"/>
      <c r="P133" s="115">
        <v>10</v>
      </c>
      <c r="Q133" s="111" t="s">
        <v>574</v>
      </c>
      <c r="R133" s="113">
        <v>109751687.56659999</v>
      </c>
      <c r="S133" s="113">
        <v>0</v>
      </c>
      <c r="T133" s="113">
        <v>8160762.8432999998</v>
      </c>
      <c r="U133" s="113">
        <v>382009.83409999998</v>
      </c>
      <c r="V133" s="113">
        <v>2632213.6540000001</v>
      </c>
      <c r="W133" s="113">
        <v>35393908.064499997</v>
      </c>
      <c r="X133" s="113">
        <v>266244176.7067</v>
      </c>
      <c r="Y133" s="114">
        <f t="shared" si="10"/>
        <v>422564758.66919994</v>
      </c>
    </row>
    <row r="134" spans="1:25" ht="24.95" customHeight="1" x14ac:dyDescent="0.25">
      <c r="A134" s="163"/>
      <c r="B134" s="160"/>
      <c r="C134" s="111">
        <v>3</v>
      </c>
      <c r="D134" s="111" t="s">
        <v>192</v>
      </c>
      <c r="E134" s="113">
        <v>81222502.672199994</v>
      </c>
      <c r="F134" s="113">
        <v>0</v>
      </c>
      <c r="G134" s="113">
        <v>6039429.5208000001</v>
      </c>
      <c r="H134" s="113">
        <v>282709.04489999998</v>
      </c>
      <c r="I134" s="113">
        <v>1947988.0928</v>
      </c>
      <c r="J134" s="113">
        <v>26193508.7841</v>
      </c>
      <c r="K134" s="113">
        <v>26284778.522599999</v>
      </c>
      <c r="L134" s="114">
        <f t="shared" si="9"/>
        <v>141970916.6374</v>
      </c>
      <c r="M134" s="109"/>
      <c r="N134" s="168"/>
      <c r="O134" s="160"/>
      <c r="P134" s="115">
        <v>11</v>
      </c>
      <c r="Q134" s="111" t="s">
        <v>575</v>
      </c>
      <c r="R134" s="113">
        <v>94874904.494800001</v>
      </c>
      <c r="S134" s="113">
        <v>0</v>
      </c>
      <c r="T134" s="113">
        <v>7054575.7658000002</v>
      </c>
      <c r="U134" s="113">
        <v>330228.60359999997</v>
      </c>
      <c r="V134" s="113">
        <v>2275418.4885</v>
      </c>
      <c r="W134" s="113">
        <v>30596282.588199999</v>
      </c>
      <c r="X134" s="113">
        <v>258683948.02520001</v>
      </c>
      <c r="Y134" s="114">
        <f t="shared" si="10"/>
        <v>393815357.96609998</v>
      </c>
    </row>
    <row r="135" spans="1:25" ht="24.95" customHeight="1" x14ac:dyDescent="0.25">
      <c r="A135" s="163"/>
      <c r="B135" s="160"/>
      <c r="C135" s="111">
        <v>4</v>
      </c>
      <c r="D135" s="111" t="s">
        <v>193</v>
      </c>
      <c r="E135" s="113">
        <v>96288215.243000001</v>
      </c>
      <c r="F135" s="113">
        <v>0</v>
      </c>
      <c r="G135" s="113">
        <v>7159664.7544</v>
      </c>
      <c r="H135" s="113">
        <v>335147.8774</v>
      </c>
      <c r="I135" s="113">
        <v>2309314.4215000002</v>
      </c>
      <c r="J135" s="113">
        <v>31052062.283199999</v>
      </c>
      <c r="K135" s="113">
        <v>33335682.926600002</v>
      </c>
      <c r="L135" s="114">
        <f t="shared" si="9"/>
        <v>170480087.5061</v>
      </c>
      <c r="M135" s="109"/>
      <c r="N135" s="168"/>
      <c r="O135" s="160"/>
      <c r="P135" s="115">
        <v>12</v>
      </c>
      <c r="Q135" s="111" t="s">
        <v>576</v>
      </c>
      <c r="R135" s="113">
        <v>130448287.958</v>
      </c>
      <c r="S135" s="113">
        <v>0</v>
      </c>
      <c r="T135" s="113">
        <v>9699691.7764999997</v>
      </c>
      <c r="U135" s="113">
        <v>454047.95079999999</v>
      </c>
      <c r="V135" s="113">
        <v>3128587.5627000001</v>
      </c>
      <c r="W135" s="113">
        <v>42068371.0066</v>
      </c>
      <c r="X135" s="113">
        <v>273346830.98879999</v>
      </c>
      <c r="Y135" s="114">
        <f t="shared" si="10"/>
        <v>459145817.24339998</v>
      </c>
    </row>
    <row r="136" spans="1:25" ht="24.95" customHeight="1" x14ac:dyDescent="0.25">
      <c r="A136" s="163"/>
      <c r="B136" s="160"/>
      <c r="C136" s="111">
        <v>5</v>
      </c>
      <c r="D136" s="111" t="s">
        <v>194</v>
      </c>
      <c r="E136" s="113">
        <v>124967111.7625</v>
      </c>
      <c r="F136" s="113">
        <v>0</v>
      </c>
      <c r="G136" s="113">
        <v>9292130.125</v>
      </c>
      <c r="H136" s="113">
        <v>434969.76390000002</v>
      </c>
      <c r="I136" s="113">
        <v>2997130.5696999999</v>
      </c>
      <c r="J136" s="113">
        <v>40300742.183300003</v>
      </c>
      <c r="K136" s="113">
        <v>43567985.2478</v>
      </c>
      <c r="L136" s="114">
        <f t="shared" si="9"/>
        <v>221560069.65219998</v>
      </c>
      <c r="M136" s="109"/>
      <c r="N136" s="168"/>
      <c r="O136" s="160"/>
      <c r="P136" s="115">
        <v>13</v>
      </c>
      <c r="Q136" s="111" t="s">
        <v>577</v>
      </c>
      <c r="R136" s="113">
        <v>141136618.7105</v>
      </c>
      <c r="S136" s="113">
        <v>0</v>
      </c>
      <c r="T136" s="113">
        <v>10494439.7607</v>
      </c>
      <c r="U136" s="113">
        <v>491250.54470000003</v>
      </c>
      <c r="V136" s="113">
        <v>3384929.5904999999</v>
      </c>
      <c r="W136" s="113">
        <v>45515259.199500002</v>
      </c>
      <c r="X136" s="113">
        <v>281901975.79720002</v>
      </c>
      <c r="Y136" s="114">
        <f t="shared" si="10"/>
        <v>482924473.6031</v>
      </c>
    </row>
    <row r="137" spans="1:25" ht="24.95" customHeight="1" x14ac:dyDescent="0.25">
      <c r="A137" s="163"/>
      <c r="B137" s="160"/>
      <c r="C137" s="111">
        <v>6</v>
      </c>
      <c r="D137" s="111" t="s">
        <v>195</v>
      </c>
      <c r="E137" s="113">
        <v>102099696.5987</v>
      </c>
      <c r="F137" s="113">
        <v>0</v>
      </c>
      <c r="G137" s="113">
        <v>7591786.7761000004</v>
      </c>
      <c r="H137" s="113">
        <v>355375.7488</v>
      </c>
      <c r="I137" s="113">
        <v>2448693.2403000002</v>
      </c>
      <c r="J137" s="113">
        <v>32926211.477499999</v>
      </c>
      <c r="K137" s="113">
        <v>32536559.331999999</v>
      </c>
      <c r="L137" s="114">
        <f t="shared" ref="L137:L200" si="38">SUM(E137:K137)</f>
        <v>177958323.17339998</v>
      </c>
      <c r="M137" s="109"/>
      <c r="N137" s="168"/>
      <c r="O137" s="160"/>
      <c r="P137" s="115">
        <v>14</v>
      </c>
      <c r="Q137" s="111" t="s">
        <v>578</v>
      </c>
      <c r="R137" s="113">
        <v>75976024.094600007</v>
      </c>
      <c r="S137" s="113">
        <v>0</v>
      </c>
      <c r="T137" s="113">
        <v>5649319.1874000002</v>
      </c>
      <c r="U137" s="113">
        <v>264447.76390000002</v>
      </c>
      <c r="V137" s="113">
        <v>1822159.9361</v>
      </c>
      <c r="W137" s="113">
        <v>24501567.780299999</v>
      </c>
      <c r="X137" s="113">
        <v>251843800.76789999</v>
      </c>
      <c r="Y137" s="114">
        <f t="shared" ref="Y137:Y200" si="39">SUM(R137:X137)</f>
        <v>360057319.5302</v>
      </c>
    </row>
    <row r="138" spans="1:25" ht="24.95" customHeight="1" x14ac:dyDescent="0.25">
      <c r="A138" s="163"/>
      <c r="B138" s="160"/>
      <c r="C138" s="111">
        <v>7</v>
      </c>
      <c r="D138" s="111" t="s">
        <v>196</v>
      </c>
      <c r="E138" s="113">
        <v>96851093.073899999</v>
      </c>
      <c r="F138" s="113">
        <v>0</v>
      </c>
      <c r="G138" s="113">
        <v>7201518.4386999998</v>
      </c>
      <c r="H138" s="113">
        <v>337107.07160000002</v>
      </c>
      <c r="I138" s="113">
        <v>2322814.1201999998</v>
      </c>
      <c r="J138" s="113">
        <v>31233585.197700001</v>
      </c>
      <c r="K138" s="113">
        <v>30693868.132800002</v>
      </c>
      <c r="L138" s="114">
        <f t="shared" si="38"/>
        <v>168639986.03490001</v>
      </c>
      <c r="M138" s="109"/>
      <c r="N138" s="168"/>
      <c r="O138" s="160"/>
      <c r="P138" s="115">
        <v>15</v>
      </c>
      <c r="Q138" s="111" t="s">
        <v>579</v>
      </c>
      <c r="R138" s="113">
        <v>91677274.985300004</v>
      </c>
      <c r="S138" s="113">
        <v>0</v>
      </c>
      <c r="T138" s="113">
        <v>6816810.8925000001</v>
      </c>
      <c r="U138" s="113">
        <v>319098.69799999997</v>
      </c>
      <c r="V138" s="113">
        <v>2198728.6057000002</v>
      </c>
      <c r="W138" s="113">
        <v>29565076.532099999</v>
      </c>
      <c r="X138" s="113">
        <v>258982185.539</v>
      </c>
      <c r="Y138" s="114">
        <f t="shared" si="39"/>
        <v>389559175.25260001</v>
      </c>
    </row>
    <row r="139" spans="1:25" ht="24.95" customHeight="1" x14ac:dyDescent="0.25">
      <c r="A139" s="163"/>
      <c r="B139" s="160"/>
      <c r="C139" s="111">
        <v>8</v>
      </c>
      <c r="D139" s="111" t="s">
        <v>197</v>
      </c>
      <c r="E139" s="113">
        <v>83229229.148399994</v>
      </c>
      <c r="F139" s="113">
        <v>0</v>
      </c>
      <c r="G139" s="113">
        <v>6188642.8881000001</v>
      </c>
      <c r="H139" s="113">
        <v>289693.80540000001</v>
      </c>
      <c r="I139" s="113">
        <v>1996116.1257</v>
      </c>
      <c r="J139" s="113">
        <v>26840659.584100001</v>
      </c>
      <c r="K139" s="113">
        <v>27957914.7073</v>
      </c>
      <c r="L139" s="114">
        <f t="shared" si="38"/>
        <v>146502256.259</v>
      </c>
      <c r="M139" s="109"/>
      <c r="N139" s="168"/>
      <c r="O139" s="160"/>
      <c r="P139" s="115">
        <v>16</v>
      </c>
      <c r="Q139" s="111" t="s">
        <v>580</v>
      </c>
      <c r="R139" s="113">
        <v>137247768.35479999</v>
      </c>
      <c r="S139" s="113">
        <v>0</v>
      </c>
      <c r="T139" s="113">
        <v>10205278.052300001</v>
      </c>
      <c r="U139" s="113">
        <v>477714.72470000002</v>
      </c>
      <c r="V139" s="113">
        <v>3291661.9130000002</v>
      </c>
      <c r="W139" s="113">
        <v>44261140.788900003</v>
      </c>
      <c r="X139" s="113">
        <v>279767112.0381</v>
      </c>
      <c r="Y139" s="114">
        <f t="shared" si="39"/>
        <v>475250675.87180001</v>
      </c>
    </row>
    <row r="140" spans="1:25" ht="24.95" customHeight="1" x14ac:dyDescent="0.25">
      <c r="A140" s="163"/>
      <c r="B140" s="160"/>
      <c r="C140" s="111">
        <v>9</v>
      </c>
      <c r="D140" s="111" t="s">
        <v>198</v>
      </c>
      <c r="E140" s="113">
        <v>105139982.7744</v>
      </c>
      <c r="F140" s="113">
        <v>0</v>
      </c>
      <c r="G140" s="113">
        <v>7817852.1332999999</v>
      </c>
      <c r="H140" s="113">
        <v>365957.99359999999</v>
      </c>
      <c r="I140" s="113">
        <v>2521609.5021000002</v>
      </c>
      <c r="J140" s="113">
        <v>33906675.758100003</v>
      </c>
      <c r="K140" s="113">
        <v>34719876.798600003</v>
      </c>
      <c r="L140" s="114">
        <f t="shared" si="38"/>
        <v>184471954.9601</v>
      </c>
      <c r="M140" s="109"/>
      <c r="N140" s="168"/>
      <c r="O140" s="160"/>
      <c r="P140" s="115">
        <v>17</v>
      </c>
      <c r="Q140" s="111" t="s">
        <v>581</v>
      </c>
      <c r="R140" s="113">
        <v>133174117.889</v>
      </c>
      <c r="S140" s="113">
        <v>0</v>
      </c>
      <c r="T140" s="113">
        <v>9902375.2349999994</v>
      </c>
      <c r="U140" s="113">
        <v>463535.67589999997</v>
      </c>
      <c r="V140" s="113">
        <v>3193962.1088</v>
      </c>
      <c r="W140" s="113">
        <v>42947426.045500003</v>
      </c>
      <c r="X140" s="113">
        <v>277463879.88590002</v>
      </c>
      <c r="Y140" s="114">
        <f t="shared" si="39"/>
        <v>467145296.84010005</v>
      </c>
    </row>
    <row r="141" spans="1:25" ht="24.95" customHeight="1" x14ac:dyDescent="0.25">
      <c r="A141" s="163"/>
      <c r="B141" s="160"/>
      <c r="C141" s="111">
        <v>10</v>
      </c>
      <c r="D141" s="111" t="s">
        <v>199</v>
      </c>
      <c r="E141" s="113">
        <v>99474342.851400003</v>
      </c>
      <c r="F141" s="113">
        <v>0</v>
      </c>
      <c r="G141" s="113">
        <v>7396574.3854</v>
      </c>
      <c r="H141" s="113">
        <v>346237.74859999999</v>
      </c>
      <c r="I141" s="113">
        <v>2385728.4501</v>
      </c>
      <c r="J141" s="113">
        <v>32079559.0821</v>
      </c>
      <c r="K141" s="113">
        <v>34782767.733199999</v>
      </c>
      <c r="L141" s="114">
        <f t="shared" si="38"/>
        <v>176465210.25080001</v>
      </c>
      <c r="M141" s="109"/>
      <c r="N141" s="168"/>
      <c r="O141" s="160"/>
      <c r="P141" s="115">
        <v>18</v>
      </c>
      <c r="Q141" s="111" t="s">
        <v>582</v>
      </c>
      <c r="R141" s="113">
        <v>135981911.4763</v>
      </c>
      <c r="S141" s="113">
        <v>0</v>
      </c>
      <c r="T141" s="113">
        <v>10111153.232799999</v>
      </c>
      <c r="U141" s="113">
        <v>473308.68969999999</v>
      </c>
      <c r="V141" s="113">
        <v>3261302.4183999998</v>
      </c>
      <c r="W141" s="113">
        <v>43852913.6083</v>
      </c>
      <c r="X141" s="113">
        <v>279008992.80540001</v>
      </c>
      <c r="Y141" s="114">
        <f t="shared" si="39"/>
        <v>472689582.23090005</v>
      </c>
    </row>
    <row r="142" spans="1:25" ht="24.95" customHeight="1" x14ac:dyDescent="0.25">
      <c r="A142" s="163"/>
      <c r="B142" s="160"/>
      <c r="C142" s="111">
        <v>11</v>
      </c>
      <c r="D142" s="111" t="s">
        <v>200</v>
      </c>
      <c r="E142" s="113">
        <v>113891483.6846</v>
      </c>
      <c r="F142" s="113">
        <v>0</v>
      </c>
      <c r="G142" s="113">
        <v>8468584.0266999993</v>
      </c>
      <c r="H142" s="113">
        <v>396419.11440000002</v>
      </c>
      <c r="I142" s="113">
        <v>2731499.8528</v>
      </c>
      <c r="J142" s="113">
        <v>36728954.171400003</v>
      </c>
      <c r="K142" s="113">
        <v>36300654.283699997</v>
      </c>
      <c r="L142" s="114">
        <f t="shared" si="38"/>
        <v>198517595.1336</v>
      </c>
      <c r="M142" s="109"/>
      <c r="N142" s="168"/>
      <c r="O142" s="160"/>
      <c r="P142" s="115">
        <v>19</v>
      </c>
      <c r="Q142" s="111" t="s">
        <v>583</v>
      </c>
      <c r="R142" s="113">
        <v>105169293.58670001</v>
      </c>
      <c r="S142" s="113">
        <v>0</v>
      </c>
      <c r="T142" s="113">
        <v>7820031.5857999995</v>
      </c>
      <c r="U142" s="113">
        <v>366060.01500000001</v>
      </c>
      <c r="V142" s="113">
        <v>2522312.4737</v>
      </c>
      <c r="W142" s="113">
        <v>33916128.225000001</v>
      </c>
      <c r="X142" s="113">
        <v>264582577.11899999</v>
      </c>
      <c r="Y142" s="114">
        <f t="shared" si="39"/>
        <v>414376403.00520003</v>
      </c>
    </row>
    <row r="143" spans="1:25" ht="24.95" customHeight="1" x14ac:dyDescent="0.25">
      <c r="A143" s="163"/>
      <c r="B143" s="160"/>
      <c r="C143" s="111">
        <v>12</v>
      </c>
      <c r="D143" s="111" t="s">
        <v>201</v>
      </c>
      <c r="E143" s="113">
        <v>87461951.147699997</v>
      </c>
      <c r="F143" s="113">
        <v>0</v>
      </c>
      <c r="G143" s="113">
        <v>6503373.7243999997</v>
      </c>
      <c r="H143" s="113">
        <v>304426.53029999998</v>
      </c>
      <c r="I143" s="113">
        <v>2097630.9989</v>
      </c>
      <c r="J143" s="113">
        <v>28205673.431499999</v>
      </c>
      <c r="K143" s="113">
        <v>31050909.329700001</v>
      </c>
      <c r="L143" s="114">
        <f t="shared" si="38"/>
        <v>155623965.16249999</v>
      </c>
      <c r="M143" s="109"/>
      <c r="N143" s="169"/>
      <c r="O143" s="161"/>
      <c r="P143" s="115">
        <v>20</v>
      </c>
      <c r="Q143" s="111" t="s">
        <v>584</v>
      </c>
      <c r="R143" s="113">
        <v>120300289.7956</v>
      </c>
      <c r="S143" s="113">
        <v>0</v>
      </c>
      <c r="T143" s="113">
        <v>8945121.0889999997</v>
      </c>
      <c r="U143" s="113">
        <v>418726.0785</v>
      </c>
      <c r="V143" s="113">
        <v>2885204.5230999999</v>
      </c>
      <c r="W143" s="113">
        <v>38795735.095899999</v>
      </c>
      <c r="X143" s="113">
        <v>271260750.55419999</v>
      </c>
      <c r="Y143" s="114">
        <f t="shared" si="39"/>
        <v>442605827.13629997</v>
      </c>
    </row>
    <row r="144" spans="1:25" ht="24.95" customHeight="1" x14ac:dyDescent="0.25">
      <c r="A144" s="163"/>
      <c r="B144" s="160"/>
      <c r="C144" s="111">
        <v>13</v>
      </c>
      <c r="D144" s="111" t="s">
        <v>202</v>
      </c>
      <c r="E144" s="113">
        <v>105062360.6401</v>
      </c>
      <c r="F144" s="113">
        <v>0</v>
      </c>
      <c r="G144" s="113">
        <v>7812080.4149000002</v>
      </c>
      <c r="H144" s="113">
        <v>365687.8162</v>
      </c>
      <c r="I144" s="113">
        <v>2519747.8629000001</v>
      </c>
      <c r="J144" s="113">
        <v>33881643.334899999</v>
      </c>
      <c r="K144" s="113">
        <v>39511190.348800004</v>
      </c>
      <c r="L144" s="114">
        <f t="shared" si="38"/>
        <v>189152710.41780001</v>
      </c>
      <c r="M144" s="109"/>
      <c r="N144" s="110"/>
      <c r="O144" s="164" t="s">
        <v>875</v>
      </c>
      <c r="P144" s="165"/>
      <c r="Q144" s="166"/>
      <c r="R144" s="116">
        <f>SUM(R124:R143)</f>
        <v>2271935685.1280999</v>
      </c>
      <c r="S144" s="116">
        <f t="shared" ref="S144:Y144" si="40">SUM(S124:S143)</f>
        <v>0</v>
      </c>
      <c r="T144" s="116">
        <f t="shared" si="40"/>
        <v>168933423.55579999</v>
      </c>
      <c r="U144" s="116">
        <f t="shared" si="40"/>
        <v>7907867.2350000003</v>
      </c>
      <c r="V144" s="116">
        <f t="shared" si="40"/>
        <v>54488639.437100008</v>
      </c>
      <c r="W144" s="116">
        <f t="shared" si="40"/>
        <v>732678326.41840005</v>
      </c>
      <c r="X144" s="116">
        <f t="shared" si="40"/>
        <v>5354942895.7852011</v>
      </c>
      <c r="Y144" s="116">
        <f t="shared" si="40"/>
        <v>8590886837.5595989</v>
      </c>
    </row>
    <row r="145" spans="1:25" ht="24.95" customHeight="1" x14ac:dyDescent="0.25">
      <c r="A145" s="163"/>
      <c r="B145" s="160"/>
      <c r="C145" s="111">
        <v>14</v>
      </c>
      <c r="D145" s="111" t="s">
        <v>203</v>
      </c>
      <c r="E145" s="113">
        <v>77609986.201199993</v>
      </c>
      <c r="F145" s="113">
        <v>0</v>
      </c>
      <c r="G145" s="113">
        <v>5770815.0618000003</v>
      </c>
      <c r="H145" s="113">
        <v>270135.05310000002</v>
      </c>
      <c r="I145" s="113">
        <v>1861347.8289000001</v>
      </c>
      <c r="J145" s="113">
        <v>25028505.505399998</v>
      </c>
      <c r="K145" s="113">
        <v>26422558.4527</v>
      </c>
      <c r="L145" s="114">
        <f t="shared" si="38"/>
        <v>136963348.1031</v>
      </c>
      <c r="M145" s="109"/>
      <c r="N145" s="167">
        <v>25</v>
      </c>
      <c r="O145" s="159" t="s">
        <v>60</v>
      </c>
      <c r="P145" s="115">
        <v>1</v>
      </c>
      <c r="Q145" s="111" t="s">
        <v>585</v>
      </c>
      <c r="R145" s="113">
        <v>78712634.954400003</v>
      </c>
      <c r="S145" s="113">
        <v>0</v>
      </c>
      <c r="T145" s="113">
        <v>5852804.2791999998</v>
      </c>
      <c r="U145" s="113">
        <v>273973.01380000002</v>
      </c>
      <c r="V145" s="113">
        <v>1887793.0449999999</v>
      </c>
      <c r="W145" s="113">
        <v>25384099.5693</v>
      </c>
      <c r="X145" s="113">
        <v>28244212.017000001</v>
      </c>
      <c r="Y145" s="114">
        <f t="shared" si="39"/>
        <v>140355516.87869999</v>
      </c>
    </row>
    <row r="146" spans="1:25" ht="24.95" customHeight="1" x14ac:dyDescent="0.25">
      <c r="A146" s="163"/>
      <c r="B146" s="160"/>
      <c r="C146" s="111">
        <v>15</v>
      </c>
      <c r="D146" s="111" t="s">
        <v>204</v>
      </c>
      <c r="E146" s="113">
        <v>81530932.716499999</v>
      </c>
      <c r="F146" s="113">
        <v>0</v>
      </c>
      <c r="G146" s="113">
        <v>6062363.3317</v>
      </c>
      <c r="H146" s="113">
        <v>283782.58929999999</v>
      </c>
      <c r="I146" s="113">
        <v>1955385.28</v>
      </c>
      <c r="J146" s="113">
        <v>26292974.6318</v>
      </c>
      <c r="K146" s="113">
        <v>28390504.1338</v>
      </c>
      <c r="L146" s="114">
        <f t="shared" si="38"/>
        <v>144515942.68309999</v>
      </c>
      <c r="M146" s="109"/>
      <c r="N146" s="168"/>
      <c r="O146" s="160"/>
      <c r="P146" s="115">
        <v>2</v>
      </c>
      <c r="Q146" s="111" t="s">
        <v>586</v>
      </c>
      <c r="R146" s="113">
        <v>88723351.962099999</v>
      </c>
      <c r="S146" s="113">
        <v>0</v>
      </c>
      <c r="T146" s="113">
        <v>6597167.2061000001</v>
      </c>
      <c r="U146" s="113">
        <v>308817.0552</v>
      </c>
      <c r="V146" s="113">
        <v>2127883.622</v>
      </c>
      <c r="W146" s="113">
        <v>28612463.572500002</v>
      </c>
      <c r="X146" s="113">
        <v>28187781.5768</v>
      </c>
      <c r="Y146" s="114">
        <f t="shared" si="39"/>
        <v>154557464.99469998</v>
      </c>
    </row>
    <row r="147" spans="1:25" ht="24.95" customHeight="1" x14ac:dyDescent="0.25">
      <c r="A147" s="163"/>
      <c r="B147" s="160"/>
      <c r="C147" s="111">
        <v>16</v>
      </c>
      <c r="D147" s="111" t="s">
        <v>205</v>
      </c>
      <c r="E147" s="113">
        <v>74366153.582300007</v>
      </c>
      <c r="F147" s="113">
        <v>0</v>
      </c>
      <c r="G147" s="113">
        <v>5529614.6820999999</v>
      </c>
      <c r="H147" s="113">
        <v>258844.3296</v>
      </c>
      <c r="I147" s="113">
        <v>1783549.8404999999</v>
      </c>
      <c r="J147" s="113">
        <v>23982399.372299999</v>
      </c>
      <c r="K147" s="113">
        <v>24618036.908799998</v>
      </c>
      <c r="L147" s="114">
        <f t="shared" si="38"/>
        <v>130538598.71560001</v>
      </c>
      <c r="M147" s="109"/>
      <c r="N147" s="168"/>
      <c r="O147" s="160"/>
      <c r="P147" s="115">
        <v>3</v>
      </c>
      <c r="Q147" s="111" t="s">
        <v>587</v>
      </c>
      <c r="R147" s="113">
        <v>90844836.464599997</v>
      </c>
      <c r="S147" s="113">
        <v>0</v>
      </c>
      <c r="T147" s="113">
        <v>6754913.5905999998</v>
      </c>
      <c r="U147" s="113">
        <v>316201.25099999999</v>
      </c>
      <c r="V147" s="113">
        <v>2178763.9374000002</v>
      </c>
      <c r="W147" s="113">
        <v>29296622.778700002</v>
      </c>
      <c r="X147" s="113">
        <v>29969889.160799999</v>
      </c>
      <c r="Y147" s="114">
        <f t="shared" si="39"/>
        <v>159361227.18310001</v>
      </c>
    </row>
    <row r="148" spans="1:25" ht="24.95" customHeight="1" x14ac:dyDescent="0.25">
      <c r="A148" s="163"/>
      <c r="B148" s="160"/>
      <c r="C148" s="111">
        <v>17</v>
      </c>
      <c r="D148" s="111" t="s">
        <v>206</v>
      </c>
      <c r="E148" s="113">
        <v>94095902.224099994</v>
      </c>
      <c r="F148" s="113">
        <v>0</v>
      </c>
      <c r="G148" s="113">
        <v>6996651.8020000001</v>
      </c>
      <c r="H148" s="113">
        <v>327517.1507</v>
      </c>
      <c r="I148" s="113">
        <v>2256735.4007000001</v>
      </c>
      <c r="J148" s="113">
        <v>30345061.533100002</v>
      </c>
      <c r="K148" s="113">
        <v>31128237.4914</v>
      </c>
      <c r="L148" s="114">
        <f t="shared" si="38"/>
        <v>165150105.602</v>
      </c>
      <c r="M148" s="109"/>
      <c r="N148" s="168"/>
      <c r="O148" s="160"/>
      <c r="P148" s="115">
        <v>4</v>
      </c>
      <c r="Q148" s="111" t="s">
        <v>588</v>
      </c>
      <c r="R148" s="113">
        <v>107184527.1647</v>
      </c>
      <c r="S148" s="113">
        <v>0</v>
      </c>
      <c r="T148" s="113">
        <v>7969877.5121999998</v>
      </c>
      <c r="U148" s="113">
        <v>373074.38589999999</v>
      </c>
      <c r="V148" s="113">
        <v>2570644.5355000002</v>
      </c>
      <c r="W148" s="113">
        <v>34566022.486900002</v>
      </c>
      <c r="X148" s="113">
        <v>34312264.278499998</v>
      </c>
      <c r="Y148" s="114">
        <f t="shared" si="39"/>
        <v>186976410.3637</v>
      </c>
    </row>
    <row r="149" spans="1:25" ht="24.95" customHeight="1" x14ac:dyDescent="0.25">
      <c r="A149" s="163"/>
      <c r="B149" s="160"/>
      <c r="C149" s="111">
        <v>18</v>
      </c>
      <c r="D149" s="111" t="s">
        <v>207</v>
      </c>
      <c r="E149" s="113">
        <v>88177421.990899995</v>
      </c>
      <c r="F149" s="113">
        <v>0</v>
      </c>
      <c r="G149" s="113">
        <v>6556573.7071000002</v>
      </c>
      <c r="H149" s="113">
        <v>306916.85100000002</v>
      </c>
      <c r="I149" s="113">
        <v>2114790.3898999998</v>
      </c>
      <c r="J149" s="113">
        <v>28436406.1866</v>
      </c>
      <c r="K149" s="113">
        <v>31550872.482700001</v>
      </c>
      <c r="L149" s="114">
        <f t="shared" si="38"/>
        <v>157142981.60819998</v>
      </c>
      <c r="M149" s="109"/>
      <c r="N149" s="168"/>
      <c r="O149" s="160"/>
      <c r="P149" s="115">
        <v>5</v>
      </c>
      <c r="Q149" s="111" t="s">
        <v>589</v>
      </c>
      <c r="R149" s="113">
        <v>76534365.0097</v>
      </c>
      <c r="S149" s="113">
        <v>0</v>
      </c>
      <c r="T149" s="113">
        <v>5690835.5220999997</v>
      </c>
      <c r="U149" s="113">
        <v>266391.16649999999</v>
      </c>
      <c r="V149" s="113">
        <v>1835550.8243</v>
      </c>
      <c r="W149" s="113">
        <v>24681627.5812</v>
      </c>
      <c r="X149" s="113">
        <v>25991147.581099998</v>
      </c>
      <c r="Y149" s="114">
        <f t="shared" si="39"/>
        <v>134999917.68490002</v>
      </c>
    </row>
    <row r="150" spans="1:25" ht="24.95" customHeight="1" x14ac:dyDescent="0.25">
      <c r="A150" s="163"/>
      <c r="B150" s="160"/>
      <c r="C150" s="111">
        <v>19</v>
      </c>
      <c r="D150" s="111" t="s">
        <v>208</v>
      </c>
      <c r="E150" s="113">
        <v>103271992.19</v>
      </c>
      <c r="F150" s="113">
        <v>0</v>
      </c>
      <c r="G150" s="113">
        <v>7678954.6958999997</v>
      </c>
      <c r="H150" s="113">
        <v>359456.1275</v>
      </c>
      <c r="I150" s="113">
        <v>2476808.8213</v>
      </c>
      <c r="J150" s="113">
        <v>33304266.004900001</v>
      </c>
      <c r="K150" s="113">
        <v>37155615.0079</v>
      </c>
      <c r="L150" s="114">
        <f t="shared" si="38"/>
        <v>184247092.8475</v>
      </c>
      <c r="M150" s="109"/>
      <c r="N150" s="168"/>
      <c r="O150" s="160"/>
      <c r="P150" s="115">
        <v>6</v>
      </c>
      <c r="Q150" s="111" t="s">
        <v>590</v>
      </c>
      <c r="R150" s="113">
        <v>71967889.357899994</v>
      </c>
      <c r="S150" s="113">
        <v>0</v>
      </c>
      <c r="T150" s="113">
        <v>5351287.8973000003</v>
      </c>
      <c r="U150" s="113">
        <v>250496.75390000001</v>
      </c>
      <c r="V150" s="113">
        <v>1726031.4188999999</v>
      </c>
      <c r="W150" s="113">
        <v>23208981.255800001</v>
      </c>
      <c r="X150" s="113">
        <v>26875246.4531</v>
      </c>
      <c r="Y150" s="114">
        <f t="shared" si="39"/>
        <v>129379933.13690001</v>
      </c>
    </row>
    <row r="151" spans="1:25" ht="24.95" customHeight="1" x14ac:dyDescent="0.25">
      <c r="A151" s="163"/>
      <c r="B151" s="160"/>
      <c r="C151" s="111">
        <v>20</v>
      </c>
      <c r="D151" s="111" t="s">
        <v>209</v>
      </c>
      <c r="E151" s="113">
        <v>71575520.034700006</v>
      </c>
      <c r="F151" s="113">
        <v>0</v>
      </c>
      <c r="G151" s="113">
        <v>5322112.6467000004</v>
      </c>
      <c r="H151" s="113">
        <v>249131.0442</v>
      </c>
      <c r="I151" s="113">
        <v>1716621.0863000001</v>
      </c>
      <c r="J151" s="113">
        <v>23082445.7641</v>
      </c>
      <c r="K151" s="113">
        <v>25146215.282000002</v>
      </c>
      <c r="L151" s="114">
        <f t="shared" si="38"/>
        <v>127092045.85800001</v>
      </c>
      <c r="M151" s="109"/>
      <c r="N151" s="168"/>
      <c r="O151" s="160"/>
      <c r="P151" s="115">
        <v>7</v>
      </c>
      <c r="Q151" s="111" t="s">
        <v>591</v>
      </c>
      <c r="R151" s="113">
        <v>82229777.557899997</v>
      </c>
      <c r="S151" s="113">
        <v>0</v>
      </c>
      <c r="T151" s="113">
        <v>6114327.0613000002</v>
      </c>
      <c r="U151" s="113">
        <v>286215.04029999999</v>
      </c>
      <c r="V151" s="113">
        <v>1972145.9236999999</v>
      </c>
      <c r="W151" s="113">
        <v>26518345.654399998</v>
      </c>
      <c r="X151" s="113">
        <v>28001547.939199999</v>
      </c>
      <c r="Y151" s="114">
        <f t="shared" si="39"/>
        <v>145122359.17680001</v>
      </c>
    </row>
    <row r="152" spans="1:25" ht="24.95" customHeight="1" x14ac:dyDescent="0.25">
      <c r="A152" s="163"/>
      <c r="B152" s="160"/>
      <c r="C152" s="111">
        <v>21</v>
      </c>
      <c r="D152" s="111" t="s">
        <v>210</v>
      </c>
      <c r="E152" s="113">
        <v>97866878.922600001</v>
      </c>
      <c r="F152" s="113">
        <v>0</v>
      </c>
      <c r="G152" s="113">
        <v>7277048.8255000003</v>
      </c>
      <c r="H152" s="113">
        <v>340642.69079999998</v>
      </c>
      <c r="I152" s="113">
        <v>2347176.0724999998</v>
      </c>
      <c r="J152" s="113">
        <v>31561166.775199998</v>
      </c>
      <c r="K152" s="113">
        <v>34206465.269500002</v>
      </c>
      <c r="L152" s="114">
        <f t="shared" si="38"/>
        <v>173599378.55610001</v>
      </c>
      <c r="M152" s="109"/>
      <c r="N152" s="168"/>
      <c r="O152" s="160"/>
      <c r="P152" s="115">
        <v>8</v>
      </c>
      <c r="Q152" s="111" t="s">
        <v>592</v>
      </c>
      <c r="R152" s="113">
        <v>128669772.7218</v>
      </c>
      <c r="S152" s="113">
        <v>0</v>
      </c>
      <c r="T152" s="113">
        <v>9567447.4221999999</v>
      </c>
      <c r="U152" s="113">
        <v>447857.51919999998</v>
      </c>
      <c r="V152" s="113">
        <v>3085932.8009000001</v>
      </c>
      <c r="W152" s="113">
        <v>41494816.229000002</v>
      </c>
      <c r="X152" s="113">
        <v>42568182.721900001</v>
      </c>
      <c r="Y152" s="114">
        <f t="shared" si="39"/>
        <v>225834009.41500002</v>
      </c>
    </row>
    <row r="153" spans="1:25" ht="24.95" customHeight="1" x14ac:dyDescent="0.25">
      <c r="A153" s="163"/>
      <c r="B153" s="160"/>
      <c r="C153" s="111">
        <v>22</v>
      </c>
      <c r="D153" s="111" t="s">
        <v>211</v>
      </c>
      <c r="E153" s="113">
        <v>95294754.480700001</v>
      </c>
      <c r="F153" s="113">
        <v>0</v>
      </c>
      <c r="G153" s="113">
        <v>7085794.3853000002</v>
      </c>
      <c r="H153" s="113">
        <v>331689.9644</v>
      </c>
      <c r="I153" s="113">
        <v>2285487.8997</v>
      </c>
      <c r="J153" s="113">
        <v>30731680.340399999</v>
      </c>
      <c r="K153" s="113">
        <v>32321780.8572</v>
      </c>
      <c r="L153" s="114">
        <f t="shared" si="38"/>
        <v>168051187.92769998</v>
      </c>
      <c r="M153" s="109"/>
      <c r="N153" s="168"/>
      <c r="O153" s="160"/>
      <c r="P153" s="115">
        <v>9</v>
      </c>
      <c r="Q153" s="111" t="s">
        <v>74</v>
      </c>
      <c r="R153" s="113">
        <v>119244010.454</v>
      </c>
      <c r="S153" s="113">
        <v>0</v>
      </c>
      <c r="T153" s="113">
        <v>8866579.7435999997</v>
      </c>
      <c r="U153" s="113">
        <v>415049.51459999999</v>
      </c>
      <c r="V153" s="113">
        <v>2859871.4008999998</v>
      </c>
      <c r="W153" s="113">
        <v>38455094.740000002</v>
      </c>
      <c r="X153" s="113">
        <v>33281090.2753</v>
      </c>
      <c r="Y153" s="114">
        <f t="shared" si="39"/>
        <v>203121696.1284</v>
      </c>
    </row>
    <row r="154" spans="1:25" ht="24.95" customHeight="1" x14ac:dyDescent="0.25">
      <c r="A154" s="163"/>
      <c r="B154" s="161"/>
      <c r="C154" s="111">
        <v>23</v>
      </c>
      <c r="D154" s="111" t="s">
        <v>212</v>
      </c>
      <c r="E154" s="113">
        <v>100934006.7999</v>
      </c>
      <c r="F154" s="113">
        <v>0</v>
      </c>
      <c r="G154" s="113">
        <v>7505110.0405000001</v>
      </c>
      <c r="H154" s="113">
        <v>351318.3628</v>
      </c>
      <c r="I154" s="113">
        <v>2420736.0883999998</v>
      </c>
      <c r="J154" s="113">
        <v>32550287.257199999</v>
      </c>
      <c r="K154" s="113">
        <v>35075995.067699999</v>
      </c>
      <c r="L154" s="114">
        <f t="shared" si="38"/>
        <v>178837453.61649999</v>
      </c>
      <c r="M154" s="109"/>
      <c r="N154" s="168"/>
      <c r="O154" s="160"/>
      <c r="P154" s="115">
        <v>10</v>
      </c>
      <c r="Q154" s="111" t="s">
        <v>593</v>
      </c>
      <c r="R154" s="113">
        <v>91219852.501000002</v>
      </c>
      <c r="S154" s="113">
        <v>0</v>
      </c>
      <c r="T154" s="113">
        <v>6782798.5097000003</v>
      </c>
      <c r="U154" s="113">
        <v>317506.55949999997</v>
      </c>
      <c r="V154" s="113">
        <v>2187758.08</v>
      </c>
      <c r="W154" s="113">
        <v>29417561.995299999</v>
      </c>
      <c r="X154" s="113">
        <v>30597611.885400001</v>
      </c>
      <c r="Y154" s="114">
        <f t="shared" si="39"/>
        <v>160523089.5309</v>
      </c>
    </row>
    <row r="155" spans="1:25" ht="24.95" customHeight="1" x14ac:dyDescent="0.25">
      <c r="A155" s="1"/>
      <c r="B155" s="164" t="s">
        <v>858</v>
      </c>
      <c r="C155" s="165"/>
      <c r="D155" s="166"/>
      <c r="E155" s="116">
        <f>SUM(E132:E154)</f>
        <v>2159359776.0395999</v>
      </c>
      <c r="F155" s="116">
        <f t="shared" ref="F155:L155" si="41">SUM(F132:F154)</f>
        <v>0</v>
      </c>
      <c r="G155" s="116">
        <f t="shared" si="41"/>
        <v>160562661.1893</v>
      </c>
      <c r="H155" s="116">
        <f t="shared" si="41"/>
        <v>7516027.2066000011</v>
      </c>
      <c r="I155" s="116">
        <f t="shared" si="41"/>
        <v>51788691.476599999</v>
      </c>
      <c r="J155" s="116">
        <f t="shared" si="41"/>
        <v>696373632.9332999</v>
      </c>
      <c r="K155" s="116">
        <f t="shared" si="41"/>
        <v>735978049.50040007</v>
      </c>
      <c r="L155" s="116">
        <f t="shared" si="41"/>
        <v>3811578838.3457994</v>
      </c>
      <c r="M155" s="109"/>
      <c r="N155" s="168"/>
      <c r="O155" s="160"/>
      <c r="P155" s="115">
        <v>11</v>
      </c>
      <c r="Q155" s="111" t="s">
        <v>203</v>
      </c>
      <c r="R155" s="113">
        <v>87315026.778400004</v>
      </c>
      <c r="S155" s="113">
        <v>0</v>
      </c>
      <c r="T155" s="113">
        <v>6492448.9271999998</v>
      </c>
      <c r="U155" s="113">
        <v>303915.13449999999</v>
      </c>
      <c r="V155" s="113">
        <v>2094107.2596</v>
      </c>
      <c r="W155" s="113">
        <v>28158291.676100001</v>
      </c>
      <c r="X155" s="113">
        <v>30580801.4155</v>
      </c>
      <c r="Y155" s="114">
        <f t="shared" si="39"/>
        <v>154944591.1913</v>
      </c>
    </row>
    <row r="156" spans="1:25" ht="24.95" customHeight="1" x14ac:dyDescent="0.25">
      <c r="A156" s="163">
        <v>8</v>
      </c>
      <c r="B156" s="159" t="s">
        <v>43</v>
      </c>
      <c r="C156" s="111">
        <v>1</v>
      </c>
      <c r="D156" s="111" t="s">
        <v>213</v>
      </c>
      <c r="E156" s="113">
        <v>84764352.090200007</v>
      </c>
      <c r="F156" s="113">
        <v>0</v>
      </c>
      <c r="G156" s="113">
        <v>6302789.4177999999</v>
      </c>
      <c r="H156" s="113">
        <v>295037.06770000001</v>
      </c>
      <c r="I156" s="113">
        <v>2032933.5238000001</v>
      </c>
      <c r="J156" s="113">
        <v>27335722.589299999</v>
      </c>
      <c r="K156" s="113">
        <v>27047844.799600001</v>
      </c>
      <c r="L156" s="114">
        <f t="shared" si="38"/>
        <v>147778679.48840001</v>
      </c>
      <c r="M156" s="109"/>
      <c r="N156" s="168"/>
      <c r="O156" s="160"/>
      <c r="P156" s="115">
        <v>12</v>
      </c>
      <c r="Q156" s="111" t="s">
        <v>594</v>
      </c>
      <c r="R156" s="113">
        <v>92765948.839599997</v>
      </c>
      <c r="S156" s="113">
        <v>0</v>
      </c>
      <c r="T156" s="113">
        <v>6897760.9839000003</v>
      </c>
      <c r="U156" s="113">
        <v>322888.01669999998</v>
      </c>
      <c r="V156" s="113">
        <v>2224838.6568999998</v>
      </c>
      <c r="W156" s="113">
        <v>29916163.819800001</v>
      </c>
      <c r="X156" s="113">
        <v>28616481.522</v>
      </c>
      <c r="Y156" s="114">
        <f t="shared" si="39"/>
        <v>160744081.8389</v>
      </c>
    </row>
    <row r="157" spans="1:25" ht="24.95" customHeight="1" x14ac:dyDescent="0.25">
      <c r="A157" s="163"/>
      <c r="B157" s="160"/>
      <c r="C157" s="111">
        <v>2</v>
      </c>
      <c r="D157" s="111" t="s">
        <v>214</v>
      </c>
      <c r="E157" s="113">
        <v>81964031.871900007</v>
      </c>
      <c r="F157" s="113">
        <v>0</v>
      </c>
      <c r="G157" s="113">
        <v>6094567.1144000003</v>
      </c>
      <c r="H157" s="113">
        <v>285290.0662</v>
      </c>
      <c r="I157" s="113">
        <v>1965772.4506999999</v>
      </c>
      <c r="J157" s="113">
        <v>26432645.119100001</v>
      </c>
      <c r="K157" s="113">
        <v>29547067.254299998</v>
      </c>
      <c r="L157" s="114">
        <f t="shared" si="38"/>
        <v>146289373.87660003</v>
      </c>
      <c r="M157" s="109"/>
      <c r="N157" s="169"/>
      <c r="O157" s="161"/>
      <c r="P157" s="115">
        <v>13</v>
      </c>
      <c r="Q157" s="111" t="s">
        <v>595</v>
      </c>
      <c r="R157" s="113">
        <v>74469277.072899997</v>
      </c>
      <c r="S157" s="113">
        <v>0</v>
      </c>
      <c r="T157" s="113">
        <v>5537282.5948000001</v>
      </c>
      <c r="U157" s="113">
        <v>259203.26879999999</v>
      </c>
      <c r="V157" s="113">
        <v>1786023.0878000001</v>
      </c>
      <c r="W157" s="113">
        <v>24015655.747900002</v>
      </c>
      <c r="X157" s="113">
        <v>25571940.607099999</v>
      </c>
      <c r="Y157" s="114">
        <f t="shared" si="39"/>
        <v>131639382.37929998</v>
      </c>
    </row>
    <row r="158" spans="1:25" ht="24.95" customHeight="1" x14ac:dyDescent="0.25">
      <c r="A158" s="163"/>
      <c r="B158" s="160"/>
      <c r="C158" s="111">
        <v>3</v>
      </c>
      <c r="D158" s="111" t="s">
        <v>215</v>
      </c>
      <c r="E158" s="113">
        <v>114991985.93269999</v>
      </c>
      <c r="F158" s="113">
        <v>0</v>
      </c>
      <c r="G158" s="113">
        <v>8550413.6372999996</v>
      </c>
      <c r="H158" s="113">
        <v>400249.60379999998</v>
      </c>
      <c r="I158" s="113">
        <v>2757893.5885999999</v>
      </c>
      <c r="J158" s="113">
        <v>37083856.007100001</v>
      </c>
      <c r="K158" s="113">
        <v>38242035.618500002</v>
      </c>
      <c r="L158" s="114">
        <f t="shared" si="38"/>
        <v>202026434.38799998</v>
      </c>
      <c r="M158" s="109"/>
      <c r="N158" s="110"/>
      <c r="O158" s="164" t="s">
        <v>876</v>
      </c>
      <c r="P158" s="165"/>
      <c r="Q158" s="166"/>
      <c r="R158" s="116">
        <f>SUM(R145:R157)</f>
        <v>1189881270.839</v>
      </c>
      <c r="S158" s="116">
        <f t="shared" ref="S158:Y158" si="42">SUM(S145:S157)</f>
        <v>0</v>
      </c>
      <c r="T158" s="116">
        <f t="shared" si="42"/>
        <v>88475531.250200003</v>
      </c>
      <c r="U158" s="116">
        <f t="shared" si="42"/>
        <v>4141588.6799000003</v>
      </c>
      <c r="V158" s="116">
        <f t="shared" si="42"/>
        <v>28537344.592899993</v>
      </c>
      <c r="W158" s="116">
        <f t="shared" si="42"/>
        <v>383725747.10690004</v>
      </c>
      <c r="X158" s="116">
        <f t="shared" si="42"/>
        <v>392798197.43370003</v>
      </c>
      <c r="Y158" s="116">
        <f t="shared" si="42"/>
        <v>2087559679.9026</v>
      </c>
    </row>
    <row r="159" spans="1:25" ht="24.95" customHeight="1" x14ac:dyDescent="0.25">
      <c r="A159" s="163"/>
      <c r="B159" s="160"/>
      <c r="C159" s="111">
        <v>4</v>
      </c>
      <c r="D159" s="111" t="s">
        <v>216</v>
      </c>
      <c r="E159" s="113">
        <v>66238860.904600002</v>
      </c>
      <c r="F159" s="113">
        <v>0</v>
      </c>
      <c r="G159" s="113">
        <v>4925296.7934999997</v>
      </c>
      <c r="H159" s="113">
        <v>230555.87409999999</v>
      </c>
      <c r="I159" s="113">
        <v>1588630.0973</v>
      </c>
      <c r="J159" s="113">
        <v>21361422.3629</v>
      </c>
      <c r="K159" s="113">
        <v>25650136.6283</v>
      </c>
      <c r="L159" s="114">
        <f t="shared" si="38"/>
        <v>119994902.66069999</v>
      </c>
      <c r="M159" s="109"/>
      <c r="N159" s="167">
        <v>26</v>
      </c>
      <c r="O159" s="159" t="s">
        <v>61</v>
      </c>
      <c r="P159" s="115">
        <v>1</v>
      </c>
      <c r="Q159" s="111" t="s">
        <v>596</v>
      </c>
      <c r="R159" s="113">
        <v>81884504.523699999</v>
      </c>
      <c r="S159" s="113">
        <v>0</v>
      </c>
      <c r="T159" s="113">
        <v>6088653.7308</v>
      </c>
      <c r="U159" s="113">
        <v>285013.25750000001</v>
      </c>
      <c r="V159" s="113">
        <v>1963865.1181000001</v>
      </c>
      <c r="W159" s="113">
        <v>26406998.282000002</v>
      </c>
      <c r="X159" s="113">
        <v>28877344.268300001</v>
      </c>
      <c r="Y159" s="114">
        <f t="shared" si="39"/>
        <v>145506379.18040001</v>
      </c>
    </row>
    <row r="160" spans="1:25" ht="24.95" customHeight="1" x14ac:dyDescent="0.25">
      <c r="A160" s="163"/>
      <c r="B160" s="160"/>
      <c r="C160" s="111">
        <v>5</v>
      </c>
      <c r="D160" s="111" t="s">
        <v>217</v>
      </c>
      <c r="E160" s="113">
        <v>91679964.963699996</v>
      </c>
      <c r="F160" s="113">
        <v>0</v>
      </c>
      <c r="G160" s="113">
        <v>6817010.9101999998</v>
      </c>
      <c r="H160" s="113">
        <v>319108.06089999998</v>
      </c>
      <c r="I160" s="113">
        <v>2198793.1203999999</v>
      </c>
      <c r="J160" s="113">
        <v>29565944.0253</v>
      </c>
      <c r="K160" s="113">
        <v>32050904.347800002</v>
      </c>
      <c r="L160" s="114">
        <f t="shared" si="38"/>
        <v>162631725.42829999</v>
      </c>
      <c r="M160" s="109"/>
      <c r="N160" s="168"/>
      <c r="O160" s="160"/>
      <c r="P160" s="115">
        <v>2</v>
      </c>
      <c r="Q160" s="111" t="s">
        <v>597</v>
      </c>
      <c r="R160" s="113">
        <v>70303430.302100003</v>
      </c>
      <c r="S160" s="113">
        <v>0</v>
      </c>
      <c r="T160" s="113">
        <v>5227524.3733000001</v>
      </c>
      <c r="U160" s="113">
        <v>244703.31469999999</v>
      </c>
      <c r="V160" s="113">
        <v>1686112.1070000001</v>
      </c>
      <c r="W160" s="113">
        <v>22672208.545499999</v>
      </c>
      <c r="X160" s="113">
        <v>23900522.238000002</v>
      </c>
      <c r="Y160" s="114">
        <f t="shared" si="39"/>
        <v>124034500.88059999</v>
      </c>
    </row>
    <row r="161" spans="1:25" ht="24.95" customHeight="1" x14ac:dyDescent="0.25">
      <c r="A161" s="163"/>
      <c r="B161" s="160"/>
      <c r="C161" s="111">
        <v>6</v>
      </c>
      <c r="D161" s="111" t="s">
        <v>218</v>
      </c>
      <c r="E161" s="113">
        <v>66045827.362599999</v>
      </c>
      <c r="F161" s="113">
        <v>0</v>
      </c>
      <c r="G161" s="113">
        <v>4910943.4748</v>
      </c>
      <c r="H161" s="113">
        <v>229883.98730000001</v>
      </c>
      <c r="I161" s="113">
        <v>1584000.5053999999</v>
      </c>
      <c r="J161" s="113">
        <v>21299170.824099999</v>
      </c>
      <c r="K161" s="113">
        <v>24801504.551600002</v>
      </c>
      <c r="L161" s="114">
        <f t="shared" si="38"/>
        <v>118871330.7058</v>
      </c>
      <c r="M161" s="109"/>
      <c r="N161" s="168"/>
      <c r="O161" s="160"/>
      <c r="P161" s="115">
        <v>3</v>
      </c>
      <c r="Q161" s="111" t="s">
        <v>598</v>
      </c>
      <c r="R161" s="113">
        <v>80512023.005999997</v>
      </c>
      <c r="S161" s="113">
        <v>0</v>
      </c>
      <c r="T161" s="113">
        <v>5986600.6651999997</v>
      </c>
      <c r="U161" s="113">
        <v>280236.0969</v>
      </c>
      <c r="V161" s="113">
        <v>1930948.4069999999</v>
      </c>
      <c r="W161" s="113">
        <v>25964385.637600001</v>
      </c>
      <c r="X161" s="113">
        <v>32521194.9175</v>
      </c>
      <c r="Y161" s="114">
        <f t="shared" si="39"/>
        <v>147195388.73019999</v>
      </c>
    </row>
    <row r="162" spans="1:25" ht="24.95" customHeight="1" x14ac:dyDescent="0.25">
      <c r="A162" s="163"/>
      <c r="B162" s="160"/>
      <c r="C162" s="111">
        <v>7</v>
      </c>
      <c r="D162" s="111" t="s">
        <v>219</v>
      </c>
      <c r="E162" s="113">
        <v>110714234.3774</v>
      </c>
      <c r="F162" s="113">
        <v>0</v>
      </c>
      <c r="G162" s="113">
        <v>8232334.5559999999</v>
      </c>
      <c r="H162" s="113">
        <v>385360.14559999999</v>
      </c>
      <c r="I162" s="113">
        <v>2655298.7555999998</v>
      </c>
      <c r="J162" s="113">
        <v>35704320.5427</v>
      </c>
      <c r="K162" s="113">
        <v>35709719.611299999</v>
      </c>
      <c r="L162" s="114">
        <f t="shared" si="38"/>
        <v>193401267.98859999</v>
      </c>
      <c r="M162" s="109"/>
      <c r="N162" s="168"/>
      <c r="O162" s="160"/>
      <c r="P162" s="115">
        <v>4</v>
      </c>
      <c r="Q162" s="111" t="s">
        <v>599</v>
      </c>
      <c r="R162" s="113">
        <v>131061746.48190001</v>
      </c>
      <c r="S162" s="113">
        <v>0</v>
      </c>
      <c r="T162" s="113">
        <v>9745306.4693999998</v>
      </c>
      <c r="U162" s="113">
        <v>456183.19990000001</v>
      </c>
      <c r="V162" s="113">
        <v>3143300.3561</v>
      </c>
      <c r="W162" s="113">
        <v>42266205.728600003</v>
      </c>
      <c r="X162" s="113">
        <v>31452180.875999998</v>
      </c>
      <c r="Y162" s="114">
        <f t="shared" si="39"/>
        <v>218124923.11189997</v>
      </c>
    </row>
    <row r="163" spans="1:25" ht="24.95" customHeight="1" x14ac:dyDescent="0.25">
      <c r="A163" s="163"/>
      <c r="B163" s="160"/>
      <c r="C163" s="111">
        <v>8</v>
      </c>
      <c r="D163" s="111" t="s">
        <v>220</v>
      </c>
      <c r="E163" s="113">
        <v>73266864.393099993</v>
      </c>
      <c r="F163" s="113">
        <v>0</v>
      </c>
      <c r="G163" s="113">
        <v>5447875.2704999996</v>
      </c>
      <c r="H163" s="113">
        <v>255018.0624</v>
      </c>
      <c r="I163" s="113">
        <v>1757185.1980000001</v>
      </c>
      <c r="J163" s="113">
        <v>23627888.736900002</v>
      </c>
      <c r="K163" s="113">
        <v>27425520.024300002</v>
      </c>
      <c r="L163" s="114">
        <f t="shared" si="38"/>
        <v>131780351.68520001</v>
      </c>
      <c r="M163" s="109"/>
      <c r="N163" s="168"/>
      <c r="O163" s="160"/>
      <c r="P163" s="115">
        <v>5</v>
      </c>
      <c r="Q163" s="111" t="s">
        <v>600</v>
      </c>
      <c r="R163" s="113">
        <v>78670560.681099996</v>
      </c>
      <c r="S163" s="113">
        <v>0</v>
      </c>
      <c r="T163" s="113">
        <v>5849675.7790999999</v>
      </c>
      <c r="U163" s="113">
        <v>273826.56699999998</v>
      </c>
      <c r="V163" s="113">
        <v>1886783.9628000001</v>
      </c>
      <c r="W163" s="113">
        <v>25370531.003800001</v>
      </c>
      <c r="X163" s="113">
        <v>29830069.411800001</v>
      </c>
      <c r="Y163" s="114">
        <f t="shared" si="39"/>
        <v>141881447.40560001</v>
      </c>
    </row>
    <row r="164" spans="1:25" ht="24.95" customHeight="1" x14ac:dyDescent="0.25">
      <c r="A164" s="163"/>
      <c r="B164" s="160"/>
      <c r="C164" s="111">
        <v>9</v>
      </c>
      <c r="D164" s="111" t="s">
        <v>221</v>
      </c>
      <c r="E164" s="113">
        <v>87015511.367200002</v>
      </c>
      <c r="F164" s="113">
        <v>0</v>
      </c>
      <c r="G164" s="113">
        <v>6470177.9781999998</v>
      </c>
      <c r="H164" s="113">
        <v>302872.61900000001</v>
      </c>
      <c r="I164" s="113">
        <v>2086923.8753</v>
      </c>
      <c r="J164" s="113">
        <v>28061700.715500001</v>
      </c>
      <c r="K164" s="113">
        <v>30515284.399500001</v>
      </c>
      <c r="L164" s="114">
        <f t="shared" si="38"/>
        <v>154452470.95470002</v>
      </c>
      <c r="M164" s="109"/>
      <c r="N164" s="168"/>
      <c r="O164" s="160"/>
      <c r="P164" s="115">
        <v>6</v>
      </c>
      <c r="Q164" s="111" t="s">
        <v>601</v>
      </c>
      <c r="R164" s="113">
        <v>82856773.958700001</v>
      </c>
      <c r="S164" s="113">
        <v>0</v>
      </c>
      <c r="T164" s="113">
        <v>6160948.3848000001</v>
      </c>
      <c r="U164" s="113">
        <v>288397.41029999999</v>
      </c>
      <c r="V164" s="113">
        <v>1987183.4007999999</v>
      </c>
      <c r="W164" s="113">
        <v>26720546.217</v>
      </c>
      <c r="X164" s="113">
        <v>30684568.6721</v>
      </c>
      <c r="Y164" s="114">
        <f t="shared" si="39"/>
        <v>148698418.04370001</v>
      </c>
    </row>
    <row r="165" spans="1:25" ht="24.95" customHeight="1" x14ac:dyDescent="0.25">
      <c r="A165" s="163"/>
      <c r="B165" s="160"/>
      <c r="C165" s="111">
        <v>10</v>
      </c>
      <c r="D165" s="111" t="s">
        <v>222</v>
      </c>
      <c r="E165" s="113">
        <v>74168720.047900006</v>
      </c>
      <c r="F165" s="113">
        <v>0</v>
      </c>
      <c r="G165" s="113">
        <v>5514934.1948999995</v>
      </c>
      <c r="H165" s="113">
        <v>258157.12779999999</v>
      </c>
      <c r="I165" s="113">
        <v>1778814.7220000001</v>
      </c>
      <c r="J165" s="113">
        <v>23918728.876400001</v>
      </c>
      <c r="K165" s="113">
        <v>26749079.898600001</v>
      </c>
      <c r="L165" s="114">
        <f t="shared" si="38"/>
        <v>132388434.86760001</v>
      </c>
      <c r="M165" s="109"/>
      <c r="N165" s="168"/>
      <c r="O165" s="160"/>
      <c r="P165" s="115">
        <v>7</v>
      </c>
      <c r="Q165" s="111" t="s">
        <v>602</v>
      </c>
      <c r="R165" s="113">
        <v>78480915.493399993</v>
      </c>
      <c r="S165" s="113">
        <v>0</v>
      </c>
      <c r="T165" s="113">
        <v>5835574.4068</v>
      </c>
      <c r="U165" s="113">
        <v>273166.47399999999</v>
      </c>
      <c r="V165" s="113">
        <v>1882235.635</v>
      </c>
      <c r="W165" s="113">
        <v>25309372.177999999</v>
      </c>
      <c r="X165" s="113">
        <v>28518654.986200001</v>
      </c>
      <c r="Y165" s="114">
        <f t="shared" si="39"/>
        <v>140299919.17340001</v>
      </c>
    </row>
    <row r="166" spans="1:25" ht="24.95" customHeight="1" x14ac:dyDescent="0.25">
      <c r="A166" s="163"/>
      <c r="B166" s="160"/>
      <c r="C166" s="111">
        <v>11</v>
      </c>
      <c r="D166" s="111" t="s">
        <v>223</v>
      </c>
      <c r="E166" s="113">
        <v>106862111.5812</v>
      </c>
      <c r="F166" s="113">
        <v>0</v>
      </c>
      <c r="G166" s="113">
        <v>7945903.7841999996</v>
      </c>
      <c r="H166" s="113">
        <v>371952.16239999997</v>
      </c>
      <c r="I166" s="113">
        <v>2562911.9282</v>
      </c>
      <c r="J166" s="113">
        <v>34462046.431699999</v>
      </c>
      <c r="K166" s="113">
        <v>38659067.119900003</v>
      </c>
      <c r="L166" s="114">
        <f t="shared" si="38"/>
        <v>190863993.00760001</v>
      </c>
      <c r="M166" s="109"/>
      <c r="N166" s="168"/>
      <c r="O166" s="160"/>
      <c r="P166" s="115">
        <v>8</v>
      </c>
      <c r="Q166" s="111" t="s">
        <v>603</v>
      </c>
      <c r="R166" s="113">
        <v>70127670.355399996</v>
      </c>
      <c r="S166" s="113">
        <v>0</v>
      </c>
      <c r="T166" s="113">
        <v>5214455.4605</v>
      </c>
      <c r="U166" s="113">
        <v>244091.55170000001</v>
      </c>
      <c r="V166" s="113">
        <v>1681896.7938000001</v>
      </c>
      <c r="W166" s="113">
        <v>22615527.581999999</v>
      </c>
      <c r="X166" s="113">
        <v>26112977.852499999</v>
      </c>
      <c r="Y166" s="114">
        <f t="shared" si="39"/>
        <v>125996619.5959</v>
      </c>
    </row>
    <row r="167" spans="1:25" ht="24.95" customHeight="1" x14ac:dyDescent="0.25">
      <c r="A167" s="163"/>
      <c r="B167" s="160"/>
      <c r="C167" s="111">
        <v>12</v>
      </c>
      <c r="D167" s="111" t="s">
        <v>224</v>
      </c>
      <c r="E167" s="113">
        <v>75681453.981700003</v>
      </c>
      <c r="F167" s="113">
        <v>0</v>
      </c>
      <c r="G167" s="113">
        <v>5627415.9539000001</v>
      </c>
      <c r="H167" s="113">
        <v>263422.46139999997</v>
      </c>
      <c r="I167" s="113">
        <v>1815095.1566000001</v>
      </c>
      <c r="J167" s="113">
        <v>24406571.632800002</v>
      </c>
      <c r="K167" s="113">
        <v>28375146.767499998</v>
      </c>
      <c r="L167" s="114">
        <f t="shared" si="38"/>
        <v>136169105.95389998</v>
      </c>
      <c r="M167" s="109"/>
      <c r="N167" s="168"/>
      <c r="O167" s="160"/>
      <c r="P167" s="115">
        <v>9</v>
      </c>
      <c r="Q167" s="111" t="s">
        <v>604</v>
      </c>
      <c r="R167" s="113">
        <v>75671793.340499997</v>
      </c>
      <c r="S167" s="113">
        <v>0</v>
      </c>
      <c r="T167" s="113">
        <v>5626697.6215000004</v>
      </c>
      <c r="U167" s="113">
        <v>263388.8358</v>
      </c>
      <c r="V167" s="113">
        <v>1814863.4620000001</v>
      </c>
      <c r="W167" s="113">
        <v>24403456.164999999</v>
      </c>
      <c r="X167" s="113">
        <v>28169920.139199998</v>
      </c>
      <c r="Y167" s="114">
        <f t="shared" si="39"/>
        <v>135950119.56400001</v>
      </c>
    </row>
    <row r="168" spans="1:25" ht="24.95" customHeight="1" x14ac:dyDescent="0.25">
      <c r="A168" s="163"/>
      <c r="B168" s="160"/>
      <c r="C168" s="111">
        <v>13</v>
      </c>
      <c r="D168" s="111" t="s">
        <v>225</v>
      </c>
      <c r="E168" s="113">
        <v>87318770.266499996</v>
      </c>
      <c r="F168" s="113">
        <v>0</v>
      </c>
      <c r="G168" s="113">
        <v>6492727.2802999998</v>
      </c>
      <c r="H168" s="113">
        <v>303928.16440000001</v>
      </c>
      <c r="I168" s="113">
        <v>2094197.041</v>
      </c>
      <c r="J168" s="113">
        <v>28159498.916499998</v>
      </c>
      <c r="K168" s="113">
        <v>34366925.641800001</v>
      </c>
      <c r="L168" s="114">
        <f t="shared" si="38"/>
        <v>158736047.3105</v>
      </c>
      <c r="M168" s="109"/>
      <c r="N168" s="168"/>
      <c r="O168" s="160"/>
      <c r="P168" s="115">
        <v>10</v>
      </c>
      <c r="Q168" s="111" t="s">
        <v>605</v>
      </c>
      <c r="R168" s="113">
        <v>83335901.223000005</v>
      </c>
      <c r="S168" s="113">
        <v>0</v>
      </c>
      <c r="T168" s="113">
        <v>6196574.6613999996</v>
      </c>
      <c r="U168" s="113">
        <v>290065.09610000002</v>
      </c>
      <c r="V168" s="113">
        <v>1998674.4798999999</v>
      </c>
      <c r="W168" s="113">
        <v>26875060.345400002</v>
      </c>
      <c r="X168" s="113">
        <v>30132328.253699999</v>
      </c>
      <c r="Y168" s="114">
        <f t="shared" si="39"/>
        <v>148828604.05950001</v>
      </c>
    </row>
    <row r="169" spans="1:25" ht="24.95" customHeight="1" x14ac:dyDescent="0.25">
      <c r="A169" s="163"/>
      <c r="B169" s="160"/>
      <c r="C169" s="111">
        <v>14</v>
      </c>
      <c r="D169" s="111" t="s">
        <v>226</v>
      </c>
      <c r="E169" s="113">
        <v>77185243.341600001</v>
      </c>
      <c r="F169" s="113">
        <v>0</v>
      </c>
      <c r="G169" s="113">
        <v>5739232.6249000002</v>
      </c>
      <c r="H169" s="113">
        <v>268656.6617</v>
      </c>
      <c r="I169" s="113">
        <v>1851161.0702</v>
      </c>
      <c r="J169" s="113">
        <v>24891529.846500002</v>
      </c>
      <c r="K169" s="113">
        <v>26377733.321400002</v>
      </c>
      <c r="L169" s="114">
        <f t="shared" si="38"/>
        <v>136313556.86629999</v>
      </c>
      <c r="M169" s="109"/>
      <c r="N169" s="168"/>
      <c r="O169" s="160"/>
      <c r="P169" s="115">
        <v>11</v>
      </c>
      <c r="Q169" s="111" t="s">
        <v>606</v>
      </c>
      <c r="R169" s="113">
        <v>81402067.140900001</v>
      </c>
      <c r="S169" s="113">
        <v>0</v>
      </c>
      <c r="T169" s="113">
        <v>6052781.3250000002</v>
      </c>
      <c r="U169" s="113">
        <v>283334.0503</v>
      </c>
      <c r="V169" s="113">
        <v>1952294.6512</v>
      </c>
      <c r="W169" s="113">
        <v>26251416.670899998</v>
      </c>
      <c r="X169" s="113">
        <v>27375608.953600001</v>
      </c>
      <c r="Y169" s="114">
        <f t="shared" si="39"/>
        <v>143317502.79190001</v>
      </c>
    </row>
    <row r="170" spans="1:25" ht="24.95" customHeight="1" x14ac:dyDescent="0.25">
      <c r="A170" s="163"/>
      <c r="B170" s="160"/>
      <c r="C170" s="111">
        <v>15</v>
      </c>
      <c r="D170" s="111" t="s">
        <v>227</v>
      </c>
      <c r="E170" s="113">
        <v>71032001.0255</v>
      </c>
      <c r="F170" s="113">
        <v>0</v>
      </c>
      <c r="G170" s="113">
        <v>5281698.4186000004</v>
      </c>
      <c r="H170" s="113">
        <v>247239.23180000001</v>
      </c>
      <c r="I170" s="113">
        <v>1703585.6771</v>
      </c>
      <c r="J170" s="113">
        <v>22907165.8913</v>
      </c>
      <c r="K170" s="113">
        <v>24451583.0832</v>
      </c>
      <c r="L170" s="114">
        <f t="shared" si="38"/>
        <v>125623273.32750002</v>
      </c>
      <c r="M170" s="109"/>
      <c r="N170" s="168"/>
      <c r="O170" s="160"/>
      <c r="P170" s="115">
        <v>12</v>
      </c>
      <c r="Q170" s="111" t="s">
        <v>607</v>
      </c>
      <c r="R170" s="113">
        <v>94721140.669300005</v>
      </c>
      <c r="S170" s="113">
        <v>0</v>
      </c>
      <c r="T170" s="113">
        <v>7043142.4099000003</v>
      </c>
      <c r="U170" s="113">
        <v>329693.40179999999</v>
      </c>
      <c r="V170" s="113">
        <v>2271730.7160999998</v>
      </c>
      <c r="W170" s="113">
        <v>30546695.171100002</v>
      </c>
      <c r="X170" s="113">
        <v>33954106.1906</v>
      </c>
      <c r="Y170" s="114">
        <f t="shared" si="39"/>
        <v>168866508.55880001</v>
      </c>
    </row>
    <row r="171" spans="1:25" ht="24.95" customHeight="1" x14ac:dyDescent="0.25">
      <c r="A171" s="163"/>
      <c r="B171" s="160"/>
      <c r="C171" s="111">
        <v>16</v>
      </c>
      <c r="D171" s="111" t="s">
        <v>228</v>
      </c>
      <c r="E171" s="113">
        <v>104081763.2262</v>
      </c>
      <c r="F171" s="113">
        <v>0</v>
      </c>
      <c r="G171" s="113">
        <v>7739166.5207000002</v>
      </c>
      <c r="H171" s="113">
        <v>362274.6764</v>
      </c>
      <c r="I171" s="113">
        <v>2496229.8473</v>
      </c>
      <c r="J171" s="113">
        <v>33565409.703500003</v>
      </c>
      <c r="K171" s="113">
        <v>30764870.435600001</v>
      </c>
      <c r="L171" s="114">
        <f t="shared" si="38"/>
        <v>179009714.40970001</v>
      </c>
      <c r="M171" s="109"/>
      <c r="N171" s="168"/>
      <c r="O171" s="160"/>
      <c r="P171" s="115">
        <v>13</v>
      </c>
      <c r="Q171" s="111" t="s">
        <v>608</v>
      </c>
      <c r="R171" s="113">
        <v>97029595.613700002</v>
      </c>
      <c r="S171" s="113">
        <v>0</v>
      </c>
      <c r="T171" s="113">
        <v>7214791.2814999996</v>
      </c>
      <c r="U171" s="113">
        <v>337728.38069999998</v>
      </c>
      <c r="V171" s="113">
        <v>2327095.2099000001</v>
      </c>
      <c r="W171" s="113">
        <v>31291150.622200001</v>
      </c>
      <c r="X171" s="113">
        <v>32090846.886999998</v>
      </c>
      <c r="Y171" s="114">
        <f t="shared" si="39"/>
        <v>170291207.995</v>
      </c>
    </row>
    <row r="172" spans="1:25" ht="24.95" customHeight="1" x14ac:dyDescent="0.25">
      <c r="A172" s="163"/>
      <c r="B172" s="160"/>
      <c r="C172" s="111">
        <v>17</v>
      </c>
      <c r="D172" s="111" t="s">
        <v>229</v>
      </c>
      <c r="E172" s="113">
        <v>107266837.36409999</v>
      </c>
      <c r="F172" s="113">
        <v>0</v>
      </c>
      <c r="G172" s="113">
        <v>7975997.8191999998</v>
      </c>
      <c r="H172" s="113">
        <v>373360.88079999998</v>
      </c>
      <c r="I172" s="113">
        <v>2572618.6102</v>
      </c>
      <c r="J172" s="113">
        <v>34592566.767899998</v>
      </c>
      <c r="K172" s="113">
        <v>33883047.801100001</v>
      </c>
      <c r="L172" s="114">
        <f t="shared" si="38"/>
        <v>186664429.24329996</v>
      </c>
      <c r="M172" s="109"/>
      <c r="N172" s="168"/>
      <c r="O172" s="160"/>
      <c r="P172" s="115">
        <v>14</v>
      </c>
      <c r="Q172" s="111" t="s">
        <v>609</v>
      </c>
      <c r="R172" s="113">
        <v>107437513.9109</v>
      </c>
      <c r="S172" s="113">
        <v>0</v>
      </c>
      <c r="T172" s="113">
        <v>7988688.7477000002</v>
      </c>
      <c r="U172" s="113">
        <v>373954.95020000002</v>
      </c>
      <c r="V172" s="113">
        <v>2576712.0063</v>
      </c>
      <c r="W172" s="113">
        <v>34647608.381700002</v>
      </c>
      <c r="X172" s="113">
        <v>33262767.373799998</v>
      </c>
      <c r="Y172" s="114">
        <f t="shared" si="39"/>
        <v>186287245.37060001</v>
      </c>
    </row>
    <row r="173" spans="1:25" ht="24.95" customHeight="1" x14ac:dyDescent="0.25">
      <c r="A173" s="163"/>
      <c r="B173" s="160"/>
      <c r="C173" s="111">
        <v>18</v>
      </c>
      <c r="D173" s="111" t="s">
        <v>230</v>
      </c>
      <c r="E173" s="113">
        <v>59726227.558200002</v>
      </c>
      <c r="F173" s="113">
        <v>0</v>
      </c>
      <c r="G173" s="113">
        <v>4441039.4905000003</v>
      </c>
      <c r="H173" s="113">
        <v>207887.52119999999</v>
      </c>
      <c r="I173" s="113">
        <v>1432435.3015999999</v>
      </c>
      <c r="J173" s="113">
        <v>19261158.1116</v>
      </c>
      <c r="K173" s="113">
        <v>24168310.183800001</v>
      </c>
      <c r="L173" s="114">
        <f t="shared" si="38"/>
        <v>109237058.16690001</v>
      </c>
      <c r="M173" s="109"/>
      <c r="N173" s="168"/>
      <c r="O173" s="160"/>
      <c r="P173" s="115">
        <v>15</v>
      </c>
      <c r="Q173" s="111" t="s">
        <v>610</v>
      </c>
      <c r="R173" s="113">
        <v>126769586.4639</v>
      </c>
      <c r="S173" s="113">
        <v>0</v>
      </c>
      <c r="T173" s="113">
        <v>9426156.0238000005</v>
      </c>
      <c r="U173" s="113">
        <v>441243.59049999999</v>
      </c>
      <c r="V173" s="113">
        <v>3040359.9599000001</v>
      </c>
      <c r="W173" s="113">
        <v>40882023.667800002</v>
      </c>
      <c r="X173" s="113">
        <v>34290645.2064</v>
      </c>
      <c r="Y173" s="114">
        <f t="shared" si="39"/>
        <v>214850014.91229999</v>
      </c>
    </row>
    <row r="174" spans="1:25" ht="24.95" customHeight="1" x14ac:dyDescent="0.25">
      <c r="A174" s="163"/>
      <c r="B174" s="160"/>
      <c r="C174" s="111">
        <v>19</v>
      </c>
      <c r="D174" s="111" t="s">
        <v>231</v>
      </c>
      <c r="E174" s="113">
        <v>80462845.836400002</v>
      </c>
      <c r="F174" s="113">
        <v>0</v>
      </c>
      <c r="G174" s="113">
        <v>5982944.0177999996</v>
      </c>
      <c r="H174" s="113">
        <v>280064.92719999998</v>
      </c>
      <c r="I174" s="113">
        <v>1929768.9735000001</v>
      </c>
      <c r="J174" s="113">
        <v>25948526.453499999</v>
      </c>
      <c r="K174" s="113">
        <v>27267897.147300001</v>
      </c>
      <c r="L174" s="114">
        <f t="shared" si="38"/>
        <v>141872047.35570002</v>
      </c>
      <c r="M174" s="109"/>
      <c r="N174" s="168"/>
      <c r="O174" s="160"/>
      <c r="P174" s="115">
        <v>16</v>
      </c>
      <c r="Q174" s="111" t="s">
        <v>611</v>
      </c>
      <c r="R174" s="113">
        <v>80287261.804299995</v>
      </c>
      <c r="S174" s="113">
        <v>0</v>
      </c>
      <c r="T174" s="113">
        <v>5969888.1853999998</v>
      </c>
      <c r="U174" s="113">
        <v>279453.77639999997</v>
      </c>
      <c r="V174" s="113">
        <v>1925557.8792999999</v>
      </c>
      <c r="W174" s="113">
        <v>25891902.220899999</v>
      </c>
      <c r="X174" s="113">
        <v>33394548.273499999</v>
      </c>
      <c r="Y174" s="114">
        <f t="shared" si="39"/>
        <v>147748612.13979998</v>
      </c>
    </row>
    <row r="175" spans="1:25" ht="24.95" customHeight="1" x14ac:dyDescent="0.25">
      <c r="A175" s="163"/>
      <c r="B175" s="160"/>
      <c r="C175" s="111">
        <v>20</v>
      </c>
      <c r="D175" s="111" t="s">
        <v>232</v>
      </c>
      <c r="E175" s="113">
        <v>95219058.611699998</v>
      </c>
      <c r="F175" s="113">
        <v>0</v>
      </c>
      <c r="G175" s="113">
        <v>7080165.8974000001</v>
      </c>
      <c r="H175" s="113">
        <v>331426.49180000002</v>
      </c>
      <c r="I175" s="113">
        <v>2283672.4588000001</v>
      </c>
      <c r="J175" s="113">
        <v>30707269.120099999</v>
      </c>
      <c r="K175" s="113">
        <v>29688143.355</v>
      </c>
      <c r="L175" s="114">
        <f t="shared" si="38"/>
        <v>165309735.9348</v>
      </c>
      <c r="M175" s="109"/>
      <c r="N175" s="168"/>
      <c r="O175" s="160"/>
      <c r="P175" s="115">
        <v>17</v>
      </c>
      <c r="Q175" s="111" t="s">
        <v>612</v>
      </c>
      <c r="R175" s="113">
        <v>108973971.6566</v>
      </c>
      <c r="S175" s="113">
        <v>0</v>
      </c>
      <c r="T175" s="113">
        <v>8102934.5289000003</v>
      </c>
      <c r="U175" s="113">
        <v>379302.85859999998</v>
      </c>
      <c r="V175" s="113">
        <v>2613561.4175</v>
      </c>
      <c r="W175" s="113">
        <v>35143101.848899998</v>
      </c>
      <c r="X175" s="113">
        <v>36262744.0625</v>
      </c>
      <c r="Y175" s="114">
        <f t="shared" si="39"/>
        <v>191475616.373</v>
      </c>
    </row>
    <row r="176" spans="1:25" ht="24.95" customHeight="1" x14ac:dyDescent="0.25">
      <c r="A176" s="163"/>
      <c r="B176" s="160"/>
      <c r="C176" s="111">
        <v>21</v>
      </c>
      <c r="D176" s="111" t="s">
        <v>233</v>
      </c>
      <c r="E176" s="113">
        <v>138661702.55809999</v>
      </c>
      <c r="F176" s="113">
        <v>0</v>
      </c>
      <c r="G176" s="113">
        <v>10310413.398800001</v>
      </c>
      <c r="H176" s="113">
        <v>482636.16859999998</v>
      </c>
      <c r="I176" s="113">
        <v>3325572.7985</v>
      </c>
      <c r="J176" s="113">
        <v>44717121.542499997</v>
      </c>
      <c r="K176" s="113">
        <v>54822169.159699999</v>
      </c>
      <c r="L176" s="114">
        <f t="shared" si="38"/>
        <v>252319615.62619999</v>
      </c>
      <c r="M176" s="109"/>
      <c r="N176" s="168"/>
      <c r="O176" s="160"/>
      <c r="P176" s="115">
        <v>18</v>
      </c>
      <c r="Q176" s="111" t="s">
        <v>613</v>
      </c>
      <c r="R176" s="113">
        <v>73609576.465399995</v>
      </c>
      <c r="S176" s="113">
        <v>0</v>
      </c>
      <c r="T176" s="113">
        <v>5473358.1765999999</v>
      </c>
      <c r="U176" s="113">
        <v>256210.9314</v>
      </c>
      <c r="V176" s="113">
        <v>1765404.5830999999</v>
      </c>
      <c r="W176" s="113">
        <v>23738410.222600002</v>
      </c>
      <c r="X176" s="113">
        <v>26948688.940499999</v>
      </c>
      <c r="Y176" s="114">
        <f t="shared" si="39"/>
        <v>131791649.31959999</v>
      </c>
    </row>
    <row r="177" spans="1:25" ht="24.95" customHeight="1" x14ac:dyDescent="0.25">
      <c r="A177" s="163"/>
      <c r="B177" s="160"/>
      <c r="C177" s="111">
        <v>22</v>
      </c>
      <c r="D177" s="111" t="s">
        <v>234</v>
      </c>
      <c r="E177" s="113">
        <v>86588561.483700007</v>
      </c>
      <c r="F177" s="113">
        <v>0</v>
      </c>
      <c r="G177" s="113">
        <v>6438431.4345000004</v>
      </c>
      <c r="H177" s="113">
        <v>301386.54570000002</v>
      </c>
      <c r="I177" s="113">
        <v>2076684.1847000001</v>
      </c>
      <c r="J177" s="113">
        <v>27924013.311700001</v>
      </c>
      <c r="K177" s="113">
        <v>28972149.182300001</v>
      </c>
      <c r="L177" s="114">
        <f t="shared" si="38"/>
        <v>152301226.1426</v>
      </c>
      <c r="M177" s="109"/>
      <c r="N177" s="168"/>
      <c r="O177" s="160"/>
      <c r="P177" s="115">
        <v>19</v>
      </c>
      <c r="Q177" s="111" t="s">
        <v>614</v>
      </c>
      <c r="R177" s="113">
        <v>84716144.4498</v>
      </c>
      <c r="S177" s="113">
        <v>0</v>
      </c>
      <c r="T177" s="113">
        <v>6299204.8613</v>
      </c>
      <c r="U177" s="113">
        <v>294869.27260000003</v>
      </c>
      <c r="V177" s="113">
        <v>2031777.3428</v>
      </c>
      <c r="W177" s="113">
        <v>27320176.069400001</v>
      </c>
      <c r="X177" s="113">
        <v>30537229.847399998</v>
      </c>
      <c r="Y177" s="114">
        <f t="shared" si="39"/>
        <v>151199401.84330001</v>
      </c>
    </row>
    <row r="178" spans="1:25" ht="24.95" customHeight="1" x14ac:dyDescent="0.25">
      <c r="A178" s="163"/>
      <c r="B178" s="160"/>
      <c r="C178" s="111">
        <v>23</v>
      </c>
      <c r="D178" s="111" t="s">
        <v>235</v>
      </c>
      <c r="E178" s="113">
        <v>80632937.699399993</v>
      </c>
      <c r="F178" s="113">
        <v>0</v>
      </c>
      <c r="G178" s="113">
        <v>5995591.4711999996</v>
      </c>
      <c r="H178" s="113">
        <v>280656.96149999998</v>
      </c>
      <c r="I178" s="113">
        <v>1933848.3470000001</v>
      </c>
      <c r="J178" s="113">
        <v>26003379.512200002</v>
      </c>
      <c r="K178" s="113">
        <v>28133867.0812</v>
      </c>
      <c r="L178" s="114">
        <f t="shared" si="38"/>
        <v>142980281.07249999</v>
      </c>
      <c r="M178" s="109"/>
      <c r="N178" s="168"/>
      <c r="O178" s="160"/>
      <c r="P178" s="115">
        <v>20</v>
      </c>
      <c r="Q178" s="111" t="s">
        <v>615</v>
      </c>
      <c r="R178" s="113">
        <v>97710584.970799997</v>
      </c>
      <c r="S178" s="113">
        <v>0</v>
      </c>
      <c r="T178" s="113">
        <v>7265427.3378999997</v>
      </c>
      <c r="U178" s="113">
        <v>340098.6826</v>
      </c>
      <c r="V178" s="113">
        <v>2343427.6192000001</v>
      </c>
      <c r="W178" s="113">
        <v>31510763.4157</v>
      </c>
      <c r="X178" s="113">
        <v>32109041.748599999</v>
      </c>
      <c r="Y178" s="114">
        <f t="shared" si="39"/>
        <v>171279343.7748</v>
      </c>
    </row>
    <row r="179" spans="1:25" ht="24.95" customHeight="1" x14ac:dyDescent="0.25">
      <c r="A179" s="163"/>
      <c r="B179" s="160"/>
      <c r="C179" s="111">
        <v>24</v>
      </c>
      <c r="D179" s="111" t="s">
        <v>236</v>
      </c>
      <c r="E179" s="113">
        <v>78705392.291800007</v>
      </c>
      <c r="F179" s="113">
        <v>0</v>
      </c>
      <c r="G179" s="113">
        <v>5852265.7394000003</v>
      </c>
      <c r="H179" s="113">
        <v>273947.80450000003</v>
      </c>
      <c r="I179" s="113">
        <v>1887619.3417</v>
      </c>
      <c r="J179" s="113">
        <v>25381763.8774</v>
      </c>
      <c r="K179" s="113">
        <v>27685390.112599999</v>
      </c>
      <c r="L179" s="114">
        <f t="shared" si="38"/>
        <v>139786379.1674</v>
      </c>
      <c r="M179" s="109"/>
      <c r="N179" s="168"/>
      <c r="O179" s="160"/>
      <c r="P179" s="115">
        <v>21</v>
      </c>
      <c r="Q179" s="111" t="s">
        <v>616</v>
      </c>
      <c r="R179" s="113">
        <v>91919327.671200007</v>
      </c>
      <c r="S179" s="113">
        <v>0</v>
      </c>
      <c r="T179" s="113">
        <v>6834809.1084000003</v>
      </c>
      <c r="U179" s="113">
        <v>319941.20449999999</v>
      </c>
      <c r="V179" s="113">
        <v>2204533.8412000001</v>
      </c>
      <c r="W179" s="113">
        <v>29643136.293200001</v>
      </c>
      <c r="X179" s="113">
        <v>31721675.782400001</v>
      </c>
      <c r="Y179" s="114">
        <f t="shared" si="39"/>
        <v>162643423.90090001</v>
      </c>
    </row>
    <row r="180" spans="1:25" ht="24.95" customHeight="1" x14ac:dyDescent="0.25">
      <c r="A180" s="163"/>
      <c r="B180" s="160"/>
      <c r="C180" s="111">
        <v>25</v>
      </c>
      <c r="D180" s="111" t="s">
        <v>237</v>
      </c>
      <c r="E180" s="113">
        <v>90012901.386899993</v>
      </c>
      <c r="F180" s="113">
        <v>0</v>
      </c>
      <c r="G180" s="113">
        <v>6693053.7229000004</v>
      </c>
      <c r="H180" s="113">
        <v>313305.55619999999</v>
      </c>
      <c r="I180" s="113">
        <v>2158811.3432999998</v>
      </c>
      <c r="J180" s="113">
        <v>29028331.381000001</v>
      </c>
      <c r="K180" s="113">
        <v>36072166.527900003</v>
      </c>
      <c r="L180" s="114">
        <f t="shared" si="38"/>
        <v>164278569.91819999</v>
      </c>
      <c r="M180" s="109"/>
      <c r="N180" s="168"/>
      <c r="O180" s="160"/>
      <c r="P180" s="115">
        <v>22</v>
      </c>
      <c r="Q180" s="111" t="s">
        <v>617</v>
      </c>
      <c r="R180" s="113">
        <v>108662729.023</v>
      </c>
      <c r="S180" s="113">
        <v>0</v>
      </c>
      <c r="T180" s="113">
        <v>8079791.5833999999</v>
      </c>
      <c r="U180" s="113">
        <v>378219.5245</v>
      </c>
      <c r="V180" s="113">
        <v>2606096.7749999999</v>
      </c>
      <c r="W180" s="113">
        <v>35042728.967100002</v>
      </c>
      <c r="X180" s="113">
        <v>35634296.180299997</v>
      </c>
      <c r="Y180" s="114">
        <f t="shared" si="39"/>
        <v>190403862.05329999</v>
      </c>
    </row>
    <row r="181" spans="1:25" ht="24.95" customHeight="1" x14ac:dyDescent="0.25">
      <c r="A181" s="163"/>
      <c r="B181" s="160"/>
      <c r="C181" s="111">
        <v>26</v>
      </c>
      <c r="D181" s="111" t="s">
        <v>238</v>
      </c>
      <c r="E181" s="113">
        <v>78243627.5625</v>
      </c>
      <c r="F181" s="113">
        <v>0</v>
      </c>
      <c r="G181" s="113">
        <v>5817930.4819999998</v>
      </c>
      <c r="H181" s="113">
        <v>272340.55209999997</v>
      </c>
      <c r="I181" s="113">
        <v>1876544.6743999999</v>
      </c>
      <c r="J181" s="113">
        <v>25232849.006499998</v>
      </c>
      <c r="K181" s="113">
        <v>27022727.979800001</v>
      </c>
      <c r="L181" s="114">
        <f t="shared" si="38"/>
        <v>138466020.25730002</v>
      </c>
      <c r="M181" s="109"/>
      <c r="N181" s="168"/>
      <c r="O181" s="160"/>
      <c r="P181" s="115">
        <v>23</v>
      </c>
      <c r="Q181" s="111" t="s">
        <v>618</v>
      </c>
      <c r="R181" s="113">
        <v>79467782.325599998</v>
      </c>
      <c r="S181" s="113">
        <v>0</v>
      </c>
      <c r="T181" s="113">
        <v>5908954.4737</v>
      </c>
      <c r="U181" s="113">
        <v>276601.43560000003</v>
      </c>
      <c r="V181" s="113">
        <v>1905904.0123000001</v>
      </c>
      <c r="W181" s="113">
        <v>25627627.6391</v>
      </c>
      <c r="X181" s="113">
        <v>34393222.0348</v>
      </c>
      <c r="Y181" s="114">
        <f t="shared" si="39"/>
        <v>147580091.92109999</v>
      </c>
    </row>
    <row r="182" spans="1:25" ht="24.95" customHeight="1" x14ac:dyDescent="0.25">
      <c r="A182" s="163"/>
      <c r="B182" s="161"/>
      <c r="C182" s="111">
        <v>27</v>
      </c>
      <c r="D182" s="111" t="s">
        <v>239</v>
      </c>
      <c r="E182" s="113">
        <v>75885819.176400006</v>
      </c>
      <c r="F182" s="113">
        <v>0</v>
      </c>
      <c r="G182" s="113">
        <v>5642611.8558999998</v>
      </c>
      <c r="H182" s="113">
        <v>264133.78999999998</v>
      </c>
      <c r="I182" s="113">
        <v>1819996.5194999999</v>
      </c>
      <c r="J182" s="113">
        <v>24472477.525199998</v>
      </c>
      <c r="K182" s="113">
        <v>27188723.130100001</v>
      </c>
      <c r="L182" s="114">
        <f t="shared" si="38"/>
        <v>135273761.99710003</v>
      </c>
      <c r="M182" s="109"/>
      <c r="N182" s="168"/>
      <c r="O182" s="160"/>
      <c r="P182" s="115">
        <v>24</v>
      </c>
      <c r="Q182" s="111" t="s">
        <v>619</v>
      </c>
      <c r="R182" s="113">
        <v>64674161.100599997</v>
      </c>
      <c r="S182" s="113">
        <v>0</v>
      </c>
      <c r="T182" s="113">
        <v>4808951.0288000004</v>
      </c>
      <c r="U182" s="113">
        <v>225109.66440000001</v>
      </c>
      <c r="V182" s="113">
        <v>1551103.3469</v>
      </c>
      <c r="W182" s="113">
        <v>20856821.0922</v>
      </c>
      <c r="X182" s="113">
        <v>25623166.904800002</v>
      </c>
      <c r="Y182" s="114">
        <f t="shared" si="39"/>
        <v>117739313.13769999</v>
      </c>
    </row>
    <row r="183" spans="1:25" ht="24.95" customHeight="1" x14ac:dyDescent="0.25">
      <c r="A183" s="1"/>
      <c r="B183" s="164" t="s">
        <v>859</v>
      </c>
      <c r="C183" s="165"/>
      <c r="D183" s="166"/>
      <c r="E183" s="116">
        <f>SUM(E156:E182)</f>
        <v>2344417608.2632003</v>
      </c>
      <c r="F183" s="116">
        <f t="shared" ref="F183:L183" si="43">SUM(F156:F182)</f>
        <v>0</v>
      </c>
      <c r="G183" s="116">
        <f t="shared" si="43"/>
        <v>174322933.25979999</v>
      </c>
      <c r="H183" s="116">
        <f t="shared" si="43"/>
        <v>8160153.1724999994</v>
      </c>
      <c r="I183" s="116">
        <f t="shared" si="43"/>
        <v>56226999.110700011</v>
      </c>
      <c r="J183" s="116">
        <f t="shared" si="43"/>
        <v>756053078.8312</v>
      </c>
      <c r="K183" s="116">
        <f t="shared" si="43"/>
        <v>825639015.16399992</v>
      </c>
      <c r="L183" s="116">
        <f t="shared" si="43"/>
        <v>4164819787.8013997</v>
      </c>
      <c r="M183" s="109"/>
      <c r="N183" s="169"/>
      <c r="O183" s="161"/>
      <c r="P183" s="115">
        <v>25</v>
      </c>
      <c r="Q183" s="111" t="s">
        <v>620</v>
      </c>
      <c r="R183" s="113">
        <v>72091685.6611</v>
      </c>
      <c r="S183" s="113">
        <v>0</v>
      </c>
      <c r="T183" s="113">
        <v>5360492.9700999996</v>
      </c>
      <c r="U183" s="113">
        <v>250927.64850000001</v>
      </c>
      <c r="V183" s="113">
        <v>1729000.4696</v>
      </c>
      <c r="W183" s="113">
        <v>23248904.423</v>
      </c>
      <c r="X183" s="113">
        <v>25507075.777100001</v>
      </c>
      <c r="Y183" s="114">
        <f t="shared" si="39"/>
        <v>128188086.94940001</v>
      </c>
    </row>
    <row r="184" spans="1:25" ht="24.95" customHeight="1" x14ac:dyDescent="0.25">
      <c r="A184" s="163">
        <v>9</v>
      </c>
      <c r="B184" s="159" t="s">
        <v>44</v>
      </c>
      <c r="C184" s="111">
        <v>1</v>
      </c>
      <c r="D184" s="111" t="s">
        <v>240</v>
      </c>
      <c r="E184" s="113">
        <v>80449047.128999993</v>
      </c>
      <c r="F184" s="113">
        <v>0</v>
      </c>
      <c r="G184" s="113">
        <v>5981917.9928000001</v>
      </c>
      <c r="H184" s="113">
        <v>280016.89840000001</v>
      </c>
      <c r="I184" s="113">
        <v>1929438.0342000001</v>
      </c>
      <c r="J184" s="113">
        <v>25944076.497499999</v>
      </c>
      <c r="K184" s="113">
        <v>29643653.304699998</v>
      </c>
      <c r="L184" s="114">
        <f t="shared" si="38"/>
        <v>144228149.85659999</v>
      </c>
      <c r="M184" s="109"/>
      <c r="N184" s="110"/>
      <c r="O184" s="164" t="s">
        <v>877</v>
      </c>
      <c r="P184" s="165"/>
      <c r="Q184" s="166"/>
      <c r="R184" s="116">
        <f>SUM(R159:R183)</f>
        <v>2202378448.2929001</v>
      </c>
      <c r="S184" s="116">
        <f t="shared" ref="S184:Y184" si="44">SUM(S159:S183)</f>
        <v>0</v>
      </c>
      <c r="T184" s="116">
        <f t="shared" si="44"/>
        <v>163761383.59519997</v>
      </c>
      <c r="U184" s="116">
        <f t="shared" si="44"/>
        <v>7665761.176500001</v>
      </c>
      <c r="V184" s="116">
        <f t="shared" si="44"/>
        <v>52820423.552799985</v>
      </c>
      <c r="W184" s="116">
        <f t="shared" si="44"/>
        <v>710246758.39069998</v>
      </c>
      <c r="X184" s="116">
        <f t="shared" si="44"/>
        <v>763305425.77859998</v>
      </c>
      <c r="Y184" s="116">
        <f t="shared" si="44"/>
        <v>3900178200.7866998</v>
      </c>
    </row>
    <row r="185" spans="1:25" ht="24.95" customHeight="1" x14ac:dyDescent="0.25">
      <c r="A185" s="163"/>
      <c r="B185" s="160"/>
      <c r="C185" s="111">
        <v>2</v>
      </c>
      <c r="D185" s="111" t="s">
        <v>241</v>
      </c>
      <c r="E185" s="113">
        <v>101123476.2782</v>
      </c>
      <c r="F185" s="113">
        <v>0</v>
      </c>
      <c r="G185" s="113">
        <v>7519198.3476</v>
      </c>
      <c r="H185" s="113">
        <v>351977.8443</v>
      </c>
      <c r="I185" s="113">
        <v>2425280.2020999999</v>
      </c>
      <c r="J185" s="113">
        <v>32611389.418299999</v>
      </c>
      <c r="K185" s="113">
        <v>30060487.035799999</v>
      </c>
      <c r="L185" s="114">
        <f t="shared" si="38"/>
        <v>174091809.12630001</v>
      </c>
      <c r="M185" s="109"/>
      <c r="N185" s="167">
        <v>27</v>
      </c>
      <c r="O185" s="159" t="s">
        <v>62</v>
      </c>
      <c r="P185" s="115">
        <v>1</v>
      </c>
      <c r="Q185" s="111" t="s">
        <v>621</v>
      </c>
      <c r="R185" s="113">
        <v>80938398.820099995</v>
      </c>
      <c r="S185" s="113">
        <v>0</v>
      </c>
      <c r="T185" s="113">
        <v>6018304.523</v>
      </c>
      <c r="U185" s="113">
        <v>281720.17200000002</v>
      </c>
      <c r="V185" s="113">
        <v>1941174.3293999999</v>
      </c>
      <c r="W185" s="113">
        <v>26101887.909400001</v>
      </c>
      <c r="X185" s="113">
        <v>33228713.635499999</v>
      </c>
      <c r="Y185" s="114">
        <f t="shared" si="39"/>
        <v>148510199.38940001</v>
      </c>
    </row>
    <row r="186" spans="1:25" ht="24.95" customHeight="1" x14ac:dyDescent="0.25">
      <c r="A186" s="163"/>
      <c r="B186" s="160"/>
      <c r="C186" s="111">
        <v>3</v>
      </c>
      <c r="D186" s="111" t="s">
        <v>242</v>
      </c>
      <c r="E186" s="113">
        <v>96804944.582599998</v>
      </c>
      <c r="F186" s="113">
        <v>0</v>
      </c>
      <c r="G186" s="113">
        <v>7198086.9935999997</v>
      </c>
      <c r="H186" s="113">
        <v>336946.4437</v>
      </c>
      <c r="I186" s="113">
        <v>2321707.3245999999</v>
      </c>
      <c r="J186" s="113">
        <v>31218702.734499998</v>
      </c>
      <c r="K186" s="113">
        <v>37989095.740999997</v>
      </c>
      <c r="L186" s="114">
        <f t="shared" si="38"/>
        <v>175869483.81999999</v>
      </c>
      <c r="M186" s="109"/>
      <c r="N186" s="168"/>
      <c r="O186" s="160"/>
      <c r="P186" s="115">
        <v>2</v>
      </c>
      <c r="Q186" s="111" t="s">
        <v>622</v>
      </c>
      <c r="R186" s="113">
        <v>83556512.3213</v>
      </c>
      <c r="S186" s="113">
        <v>0</v>
      </c>
      <c r="T186" s="113">
        <v>6212978.5536000002</v>
      </c>
      <c r="U186" s="113">
        <v>290832.97139999998</v>
      </c>
      <c r="V186" s="113">
        <v>2003965.4742000001</v>
      </c>
      <c r="W186" s="113">
        <v>26946205.392000001</v>
      </c>
      <c r="X186" s="113">
        <v>36455598.706699997</v>
      </c>
      <c r="Y186" s="114">
        <f t="shared" si="39"/>
        <v>155466093.4192</v>
      </c>
    </row>
    <row r="187" spans="1:25" ht="24.95" customHeight="1" x14ac:dyDescent="0.25">
      <c r="A187" s="163"/>
      <c r="B187" s="160"/>
      <c r="C187" s="111">
        <v>4</v>
      </c>
      <c r="D187" s="111" t="s">
        <v>243</v>
      </c>
      <c r="E187" s="113">
        <v>62460245.373999998</v>
      </c>
      <c r="F187" s="113">
        <v>0</v>
      </c>
      <c r="G187" s="113">
        <v>4644331.7723000003</v>
      </c>
      <c r="H187" s="113">
        <v>217403.7457</v>
      </c>
      <c r="I187" s="113">
        <v>1498006.2206999999</v>
      </c>
      <c r="J187" s="113">
        <v>20142853.6679</v>
      </c>
      <c r="K187" s="113">
        <v>22232741.1503</v>
      </c>
      <c r="L187" s="114">
        <f t="shared" si="38"/>
        <v>111195581.93089998</v>
      </c>
      <c r="M187" s="109"/>
      <c r="N187" s="168"/>
      <c r="O187" s="160"/>
      <c r="P187" s="115">
        <v>3</v>
      </c>
      <c r="Q187" s="111" t="s">
        <v>623</v>
      </c>
      <c r="R187" s="113">
        <v>128429125.5359</v>
      </c>
      <c r="S187" s="113">
        <v>0</v>
      </c>
      <c r="T187" s="113">
        <v>9549553.7145000007</v>
      </c>
      <c r="U187" s="113">
        <v>447019.90490000002</v>
      </c>
      <c r="V187" s="113">
        <v>3080161.2741</v>
      </c>
      <c r="W187" s="113">
        <v>41417209.728699997</v>
      </c>
      <c r="X187" s="113">
        <v>54669380.309100002</v>
      </c>
      <c r="Y187" s="114">
        <f t="shared" si="39"/>
        <v>237592450.46720001</v>
      </c>
    </row>
    <row r="188" spans="1:25" ht="24.95" customHeight="1" x14ac:dyDescent="0.25">
      <c r="A188" s="163"/>
      <c r="B188" s="160"/>
      <c r="C188" s="111">
        <v>5</v>
      </c>
      <c r="D188" s="111" t="s">
        <v>244</v>
      </c>
      <c r="E188" s="113">
        <v>74613234.807699993</v>
      </c>
      <c r="F188" s="113">
        <v>0</v>
      </c>
      <c r="G188" s="113">
        <v>5547986.8031000001</v>
      </c>
      <c r="H188" s="113">
        <v>259704.3388</v>
      </c>
      <c r="I188" s="113">
        <v>1789475.6772</v>
      </c>
      <c r="J188" s="113">
        <v>24062080.791000001</v>
      </c>
      <c r="K188" s="113">
        <v>27073958.723099999</v>
      </c>
      <c r="L188" s="114">
        <f t="shared" si="38"/>
        <v>133346441.14090002</v>
      </c>
      <c r="M188" s="109"/>
      <c r="N188" s="168"/>
      <c r="O188" s="160"/>
      <c r="P188" s="115">
        <v>4</v>
      </c>
      <c r="Q188" s="111" t="s">
        <v>624</v>
      </c>
      <c r="R188" s="113">
        <v>84443228.175300002</v>
      </c>
      <c r="S188" s="113">
        <v>0</v>
      </c>
      <c r="T188" s="113">
        <v>6278911.7337999996</v>
      </c>
      <c r="U188" s="113">
        <v>293919.34009999997</v>
      </c>
      <c r="V188" s="113">
        <v>2025231.895</v>
      </c>
      <c r="W188" s="113">
        <v>27232163.085299999</v>
      </c>
      <c r="X188" s="113">
        <v>31943009.340399999</v>
      </c>
      <c r="Y188" s="114">
        <f t="shared" si="39"/>
        <v>152216463.56990001</v>
      </c>
    </row>
    <row r="189" spans="1:25" ht="24.95" customHeight="1" x14ac:dyDescent="0.25">
      <c r="A189" s="163"/>
      <c r="B189" s="160"/>
      <c r="C189" s="111">
        <v>6</v>
      </c>
      <c r="D189" s="111" t="s">
        <v>245</v>
      </c>
      <c r="E189" s="113">
        <v>85836992.294799998</v>
      </c>
      <c r="F189" s="113">
        <v>0</v>
      </c>
      <c r="G189" s="113">
        <v>6382547.3014000002</v>
      </c>
      <c r="H189" s="113">
        <v>298770.5785</v>
      </c>
      <c r="I189" s="113">
        <v>2058659.0342999999</v>
      </c>
      <c r="J189" s="113">
        <v>27681639.172699999</v>
      </c>
      <c r="K189" s="113">
        <v>31250932.0013</v>
      </c>
      <c r="L189" s="114">
        <f t="shared" si="38"/>
        <v>153509540.38300002</v>
      </c>
      <c r="M189" s="109"/>
      <c r="N189" s="168"/>
      <c r="O189" s="160"/>
      <c r="P189" s="115">
        <v>5</v>
      </c>
      <c r="Q189" s="111" t="s">
        <v>625</v>
      </c>
      <c r="R189" s="113">
        <v>75676219.424899995</v>
      </c>
      <c r="S189" s="113">
        <v>0</v>
      </c>
      <c r="T189" s="113">
        <v>5627026.7301000003</v>
      </c>
      <c r="U189" s="113">
        <v>263404.24160000001</v>
      </c>
      <c r="V189" s="113">
        <v>1814969.6143</v>
      </c>
      <c r="W189" s="113">
        <v>24404883.536499999</v>
      </c>
      <c r="X189" s="113">
        <v>31087587.1523</v>
      </c>
      <c r="Y189" s="114">
        <f t="shared" si="39"/>
        <v>138874090.6997</v>
      </c>
    </row>
    <row r="190" spans="1:25" ht="24.95" customHeight="1" x14ac:dyDescent="0.25">
      <c r="A190" s="163"/>
      <c r="B190" s="160"/>
      <c r="C190" s="111">
        <v>7</v>
      </c>
      <c r="D190" s="111" t="s">
        <v>246</v>
      </c>
      <c r="E190" s="113">
        <v>98407585.444100007</v>
      </c>
      <c r="F190" s="113">
        <v>0</v>
      </c>
      <c r="G190" s="113">
        <v>7317253.9265999999</v>
      </c>
      <c r="H190" s="113">
        <v>342524.71389999997</v>
      </c>
      <c r="I190" s="113">
        <v>2360144.0288</v>
      </c>
      <c r="J190" s="113">
        <v>31735539.646699999</v>
      </c>
      <c r="K190" s="113">
        <v>32368861.2141</v>
      </c>
      <c r="L190" s="114">
        <f t="shared" si="38"/>
        <v>172531908.97420001</v>
      </c>
      <c r="M190" s="109"/>
      <c r="N190" s="168"/>
      <c r="O190" s="160"/>
      <c r="P190" s="115">
        <v>6</v>
      </c>
      <c r="Q190" s="111" t="s">
        <v>626</v>
      </c>
      <c r="R190" s="113">
        <v>57564992.385300003</v>
      </c>
      <c r="S190" s="113">
        <v>0</v>
      </c>
      <c r="T190" s="113">
        <v>4280337.3810999999</v>
      </c>
      <c r="U190" s="113">
        <v>200364.9664</v>
      </c>
      <c r="V190" s="113">
        <v>1380601.6318000001</v>
      </c>
      <c r="W190" s="113">
        <v>18564179.680500001</v>
      </c>
      <c r="X190" s="113">
        <v>23592490.801399998</v>
      </c>
      <c r="Y190" s="114">
        <f t="shared" si="39"/>
        <v>105582966.84650001</v>
      </c>
    </row>
    <row r="191" spans="1:25" ht="24.95" customHeight="1" x14ac:dyDescent="0.25">
      <c r="A191" s="163"/>
      <c r="B191" s="160"/>
      <c r="C191" s="111">
        <v>8</v>
      </c>
      <c r="D191" s="111" t="s">
        <v>247</v>
      </c>
      <c r="E191" s="113">
        <v>77953956.540099993</v>
      </c>
      <c r="F191" s="113">
        <v>0</v>
      </c>
      <c r="G191" s="113">
        <v>5796391.5283000004</v>
      </c>
      <c r="H191" s="113">
        <v>271332.30170000001</v>
      </c>
      <c r="I191" s="113">
        <v>1869597.3914999999</v>
      </c>
      <c r="J191" s="113">
        <v>25139432.770599999</v>
      </c>
      <c r="K191" s="113">
        <v>31923944.1096</v>
      </c>
      <c r="L191" s="114">
        <f t="shared" si="38"/>
        <v>142954654.64179999</v>
      </c>
      <c r="M191" s="109"/>
      <c r="N191" s="168"/>
      <c r="O191" s="160"/>
      <c r="P191" s="115">
        <v>7</v>
      </c>
      <c r="Q191" s="111" t="s">
        <v>831</v>
      </c>
      <c r="R191" s="113">
        <v>56078475.027599998</v>
      </c>
      <c r="S191" s="113">
        <v>0</v>
      </c>
      <c r="T191" s="113">
        <v>4169804.9977000002</v>
      </c>
      <c r="U191" s="113">
        <v>195190.8842</v>
      </c>
      <c r="V191" s="113">
        <v>1344949.9587000001</v>
      </c>
      <c r="W191" s="113">
        <v>18084791.528299998</v>
      </c>
      <c r="X191" s="113">
        <v>23905956.623199999</v>
      </c>
      <c r="Y191" s="114">
        <f t="shared" si="39"/>
        <v>103779169.01969999</v>
      </c>
    </row>
    <row r="192" spans="1:25" ht="24.95" customHeight="1" x14ac:dyDescent="0.25">
      <c r="A192" s="163"/>
      <c r="B192" s="160"/>
      <c r="C192" s="111">
        <v>9</v>
      </c>
      <c r="D192" s="111" t="s">
        <v>248</v>
      </c>
      <c r="E192" s="113">
        <v>83089309.046800002</v>
      </c>
      <c r="F192" s="113">
        <v>0</v>
      </c>
      <c r="G192" s="113">
        <v>6178238.9044000003</v>
      </c>
      <c r="H192" s="113">
        <v>289206.78909999999</v>
      </c>
      <c r="I192" s="113">
        <v>1992760.3722999999</v>
      </c>
      <c r="J192" s="113">
        <v>26795536.640500002</v>
      </c>
      <c r="K192" s="113">
        <v>32730714.82</v>
      </c>
      <c r="L192" s="114">
        <f t="shared" si="38"/>
        <v>151075766.5731</v>
      </c>
      <c r="M192" s="109"/>
      <c r="N192" s="168"/>
      <c r="O192" s="160"/>
      <c r="P192" s="115">
        <v>8</v>
      </c>
      <c r="Q192" s="111" t="s">
        <v>627</v>
      </c>
      <c r="R192" s="113">
        <v>125921839.1353</v>
      </c>
      <c r="S192" s="113">
        <v>0</v>
      </c>
      <c r="T192" s="113">
        <v>9363120.4109000005</v>
      </c>
      <c r="U192" s="113">
        <v>438292.85849999997</v>
      </c>
      <c r="V192" s="113">
        <v>3020028.1349999998</v>
      </c>
      <c r="W192" s="113">
        <v>40608632.964900002</v>
      </c>
      <c r="X192" s="113">
        <v>54555464.653999999</v>
      </c>
      <c r="Y192" s="114">
        <f t="shared" si="39"/>
        <v>233907378.15859997</v>
      </c>
    </row>
    <row r="193" spans="1:25" ht="24.95" customHeight="1" x14ac:dyDescent="0.25">
      <c r="A193" s="163"/>
      <c r="B193" s="160"/>
      <c r="C193" s="111">
        <v>10</v>
      </c>
      <c r="D193" s="111" t="s">
        <v>249</v>
      </c>
      <c r="E193" s="113">
        <v>65062167.087200001</v>
      </c>
      <c r="F193" s="113">
        <v>0</v>
      </c>
      <c r="G193" s="113">
        <v>4837801.8365000002</v>
      </c>
      <c r="H193" s="113">
        <v>226460.18669999999</v>
      </c>
      <c r="I193" s="113">
        <v>1560409.0321</v>
      </c>
      <c r="J193" s="113">
        <v>20981949.448100001</v>
      </c>
      <c r="K193" s="113">
        <v>25384605.379099999</v>
      </c>
      <c r="L193" s="114">
        <f t="shared" si="38"/>
        <v>118053392.96970001</v>
      </c>
      <c r="M193" s="109"/>
      <c r="N193" s="168"/>
      <c r="O193" s="160"/>
      <c r="P193" s="115">
        <v>9</v>
      </c>
      <c r="Q193" s="111" t="s">
        <v>628</v>
      </c>
      <c r="R193" s="113">
        <v>74939152.403799996</v>
      </c>
      <c r="S193" s="113">
        <v>0</v>
      </c>
      <c r="T193" s="113">
        <v>5572220.9289999995</v>
      </c>
      <c r="U193" s="113">
        <v>260838.75159999999</v>
      </c>
      <c r="V193" s="113">
        <v>1797292.2745000001</v>
      </c>
      <c r="W193" s="113">
        <v>24167186.213</v>
      </c>
      <c r="X193" s="113">
        <v>27220915.372200001</v>
      </c>
      <c r="Y193" s="114">
        <f t="shared" si="39"/>
        <v>133957605.94409999</v>
      </c>
    </row>
    <row r="194" spans="1:25" ht="24.95" customHeight="1" x14ac:dyDescent="0.25">
      <c r="A194" s="163"/>
      <c r="B194" s="160"/>
      <c r="C194" s="111">
        <v>11</v>
      </c>
      <c r="D194" s="111" t="s">
        <v>250</v>
      </c>
      <c r="E194" s="113">
        <v>88776409.583199993</v>
      </c>
      <c r="F194" s="113">
        <v>0</v>
      </c>
      <c r="G194" s="113">
        <v>6601112.3907000003</v>
      </c>
      <c r="H194" s="113">
        <v>309001.73149999999</v>
      </c>
      <c r="I194" s="113">
        <v>2129156.1217999998</v>
      </c>
      <c r="J194" s="113">
        <v>28629574.166499998</v>
      </c>
      <c r="K194" s="113">
        <v>30802652.802900001</v>
      </c>
      <c r="L194" s="114">
        <f t="shared" si="38"/>
        <v>157247906.79659998</v>
      </c>
      <c r="M194" s="109"/>
      <c r="N194" s="168"/>
      <c r="O194" s="160"/>
      <c r="P194" s="115">
        <v>10</v>
      </c>
      <c r="Q194" s="111" t="s">
        <v>629</v>
      </c>
      <c r="R194" s="113">
        <v>93629143.296399996</v>
      </c>
      <c r="S194" s="113">
        <v>0</v>
      </c>
      <c r="T194" s="113">
        <v>6961945.1929000001</v>
      </c>
      <c r="U194" s="113">
        <v>325892.51510000002</v>
      </c>
      <c r="V194" s="113">
        <v>2245540.9558000001</v>
      </c>
      <c r="W194" s="113">
        <v>30194536.079300001</v>
      </c>
      <c r="X194" s="113">
        <v>38700818.256700002</v>
      </c>
      <c r="Y194" s="114">
        <f t="shared" si="39"/>
        <v>172057876.29620001</v>
      </c>
    </row>
    <row r="195" spans="1:25" ht="24.95" customHeight="1" x14ac:dyDescent="0.25">
      <c r="A195" s="163"/>
      <c r="B195" s="160"/>
      <c r="C195" s="111">
        <v>12</v>
      </c>
      <c r="D195" s="111" t="s">
        <v>251</v>
      </c>
      <c r="E195" s="113">
        <v>76612249.870499998</v>
      </c>
      <c r="F195" s="113">
        <v>0</v>
      </c>
      <c r="G195" s="113">
        <v>5696626.7758999998</v>
      </c>
      <c r="H195" s="113">
        <v>266662.25829999999</v>
      </c>
      <c r="I195" s="113">
        <v>1837418.7645</v>
      </c>
      <c r="J195" s="113">
        <v>24706744.731199998</v>
      </c>
      <c r="K195" s="113">
        <v>27370745.921799999</v>
      </c>
      <c r="L195" s="114">
        <f t="shared" si="38"/>
        <v>136490448.3222</v>
      </c>
      <c r="M195" s="109"/>
      <c r="N195" s="168"/>
      <c r="O195" s="160"/>
      <c r="P195" s="115">
        <v>11</v>
      </c>
      <c r="Q195" s="111" t="s">
        <v>630</v>
      </c>
      <c r="R195" s="113">
        <v>72234925.025999993</v>
      </c>
      <c r="S195" s="113">
        <v>0</v>
      </c>
      <c r="T195" s="113">
        <v>5371143.7629000004</v>
      </c>
      <c r="U195" s="113">
        <v>251426.21799999999</v>
      </c>
      <c r="V195" s="113">
        <v>1732435.8300999999</v>
      </c>
      <c r="W195" s="113">
        <v>23295097.798500001</v>
      </c>
      <c r="X195" s="113">
        <v>30110734.040199999</v>
      </c>
      <c r="Y195" s="114">
        <f t="shared" si="39"/>
        <v>132995762.67569998</v>
      </c>
    </row>
    <row r="196" spans="1:25" ht="24.95" customHeight="1" x14ac:dyDescent="0.25">
      <c r="A196" s="163"/>
      <c r="B196" s="160"/>
      <c r="C196" s="111">
        <v>13</v>
      </c>
      <c r="D196" s="111" t="s">
        <v>252</v>
      </c>
      <c r="E196" s="113">
        <v>84438275.364299998</v>
      </c>
      <c r="F196" s="113">
        <v>0</v>
      </c>
      <c r="G196" s="113">
        <v>6278543.4595999997</v>
      </c>
      <c r="H196" s="113">
        <v>293902.10100000002</v>
      </c>
      <c r="I196" s="113">
        <v>2025113.11</v>
      </c>
      <c r="J196" s="113">
        <v>27230565.849399999</v>
      </c>
      <c r="K196" s="113">
        <v>31465908.246300001</v>
      </c>
      <c r="L196" s="114">
        <f t="shared" si="38"/>
        <v>151732308.13060001</v>
      </c>
      <c r="M196" s="109"/>
      <c r="N196" s="168"/>
      <c r="O196" s="160"/>
      <c r="P196" s="115">
        <v>12</v>
      </c>
      <c r="Q196" s="111" t="s">
        <v>631</v>
      </c>
      <c r="R196" s="113">
        <v>65261094.987199999</v>
      </c>
      <c r="S196" s="113">
        <v>0</v>
      </c>
      <c r="T196" s="113">
        <v>4852593.4397999998</v>
      </c>
      <c r="U196" s="113">
        <v>227152.58979999999</v>
      </c>
      <c r="V196" s="113">
        <v>1565179.9905000001</v>
      </c>
      <c r="W196" s="113">
        <v>21046101.863000002</v>
      </c>
      <c r="X196" s="113">
        <v>27783835.383299999</v>
      </c>
      <c r="Y196" s="114">
        <f t="shared" si="39"/>
        <v>120735958.2536</v>
      </c>
    </row>
    <row r="197" spans="1:25" ht="24.95" customHeight="1" x14ac:dyDescent="0.25">
      <c r="A197" s="163"/>
      <c r="B197" s="160"/>
      <c r="C197" s="111">
        <v>14</v>
      </c>
      <c r="D197" s="111" t="s">
        <v>253</v>
      </c>
      <c r="E197" s="113">
        <v>79940790.417899996</v>
      </c>
      <c r="F197" s="113">
        <v>0</v>
      </c>
      <c r="G197" s="113">
        <v>5944125.7494999999</v>
      </c>
      <c r="H197" s="113">
        <v>278247.82250000001</v>
      </c>
      <c r="I197" s="113">
        <v>1917248.3332</v>
      </c>
      <c r="J197" s="113">
        <v>25780168.390900001</v>
      </c>
      <c r="K197" s="113">
        <v>30652545.194800001</v>
      </c>
      <c r="L197" s="114">
        <f t="shared" si="38"/>
        <v>144513125.90880001</v>
      </c>
      <c r="M197" s="109"/>
      <c r="N197" s="168"/>
      <c r="O197" s="160"/>
      <c r="P197" s="115">
        <v>13</v>
      </c>
      <c r="Q197" s="111" t="s">
        <v>832</v>
      </c>
      <c r="R197" s="113">
        <v>58849713.1677</v>
      </c>
      <c r="S197" s="113">
        <v>0</v>
      </c>
      <c r="T197" s="113">
        <v>4375864.8564999998</v>
      </c>
      <c r="U197" s="113">
        <v>204836.6605</v>
      </c>
      <c r="V197" s="113">
        <v>1411413.5460999999</v>
      </c>
      <c r="W197" s="113">
        <v>18978490.2962</v>
      </c>
      <c r="X197" s="113">
        <v>24415083.1305</v>
      </c>
      <c r="Y197" s="114">
        <f t="shared" si="39"/>
        <v>108235401.6575</v>
      </c>
    </row>
    <row r="198" spans="1:25" ht="24.95" customHeight="1" x14ac:dyDescent="0.25">
      <c r="A198" s="163"/>
      <c r="B198" s="160"/>
      <c r="C198" s="111">
        <v>15</v>
      </c>
      <c r="D198" s="111" t="s">
        <v>254</v>
      </c>
      <c r="E198" s="113">
        <v>90676454.475799993</v>
      </c>
      <c r="F198" s="113">
        <v>0</v>
      </c>
      <c r="G198" s="113">
        <v>6742393.2775999997</v>
      </c>
      <c r="H198" s="113">
        <v>315615.16820000001</v>
      </c>
      <c r="I198" s="113">
        <v>2174725.5723999999</v>
      </c>
      <c r="J198" s="113">
        <v>29242321.138700001</v>
      </c>
      <c r="K198" s="113">
        <v>32784376.477000002</v>
      </c>
      <c r="L198" s="114">
        <f t="shared" si="38"/>
        <v>161935886.10969999</v>
      </c>
      <c r="M198" s="109"/>
      <c r="N198" s="168"/>
      <c r="O198" s="160"/>
      <c r="P198" s="115">
        <v>14</v>
      </c>
      <c r="Q198" s="111" t="s">
        <v>632</v>
      </c>
      <c r="R198" s="113">
        <v>67655218.862000003</v>
      </c>
      <c r="S198" s="113">
        <v>0</v>
      </c>
      <c r="T198" s="113">
        <v>5030612.3622000003</v>
      </c>
      <c r="U198" s="113">
        <v>235485.7543</v>
      </c>
      <c r="V198" s="113">
        <v>1622599.1126000001</v>
      </c>
      <c r="W198" s="113">
        <v>21818184.754799999</v>
      </c>
      <c r="X198" s="113">
        <v>25376444.240899999</v>
      </c>
      <c r="Y198" s="114">
        <f t="shared" si="39"/>
        <v>121738545.08679999</v>
      </c>
    </row>
    <row r="199" spans="1:25" ht="24.95" customHeight="1" x14ac:dyDescent="0.25">
      <c r="A199" s="163"/>
      <c r="B199" s="160"/>
      <c r="C199" s="111">
        <v>16</v>
      </c>
      <c r="D199" s="111" t="s">
        <v>255</v>
      </c>
      <c r="E199" s="113">
        <v>85220311.726999998</v>
      </c>
      <c r="F199" s="113">
        <v>0</v>
      </c>
      <c r="G199" s="113">
        <v>6336693.0281999996</v>
      </c>
      <c r="H199" s="113">
        <v>296624.11450000003</v>
      </c>
      <c r="I199" s="113">
        <v>2043868.9654999999</v>
      </c>
      <c r="J199" s="113">
        <v>27482765.371300001</v>
      </c>
      <c r="K199" s="113">
        <v>31430111.833799999</v>
      </c>
      <c r="L199" s="114">
        <f t="shared" si="38"/>
        <v>152810375.04029998</v>
      </c>
      <c r="M199" s="109"/>
      <c r="N199" s="168"/>
      <c r="O199" s="160"/>
      <c r="P199" s="115">
        <v>15</v>
      </c>
      <c r="Q199" s="111" t="s">
        <v>633</v>
      </c>
      <c r="R199" s="113">
        <v>70863303.3917</v>
      </c>
      <c r="S199" s="113">
        <v>0</v>
      </c>
      <c r="T199" s="113">
        <v>5269154.6353000002</v>
      </c>
      <c r="U199" s="113">
        <v>246652.05040000001</v>
      </c>
      <c r="V199" s="113">
        <v>1699539.7419</v>
      </c>
      <c r="W199" s="113">
        <v>22852762.4586</v>
      </c>
      <c r="X199" s="113">
        <v>29873014.218199998</v>
      </c>
      <c r="Y199" s="114">
        <f t="shared" si="39"/>
        <v>130804426.49609999</v>
      </c>
    </row>
    <row r="200" spans="1:25" ht="24.95" customHeight="1" x14ac:dyDescent="0.25">
      <c r="A200" s="163"/>
      <c r="B200" s="160"/>
      <c r="C200" s="111">
        <v>17</v>
      </c>
      <c r="D200" s="111" t="s">
        <v>256</v>
      </c>
      <c r="E200" s="113">
        <v>85556269.5088</v>
      </c>
      <c r="F200" s="113">
        <v>0</v>
      </c>
      <c r="G200" s="113">
        <v>6361673.7082000002</v>
      </c>
      <c r="H200" s="113">
        <v>297793.47399999999</v>
      </c>
      <c r="I200" s="113">
        <v>2051926.3600999999</v>
      </c>
      <c r="J200" s="113">
        <v>27591108.660599999</v>
      </c>
      <c r="K200" s="113">
        <v>33048465.663600001</v>
      </c>
      <c r="L200" s="114">
        <f t="shared" si="38"/>
        <v>154907237.37530002</v>
      </c>
      <c r="M200" s="109"/>
      <c r="N200" s="168"/>
      <c r="O200" s="160"/>
      <c r="P200" s="115">
        <v>16</v>
      </c>
      <c r="Q200" s="111" t="s">
        <v>634</v>
      </c>
      <c r="R200" s="113">
        <v>85921968.514200002</v>
      </c>
      <c r="S200" s="113">
        <v>0</v>
      </c>
      <c r="T200" s="113">
        <v>6388865.8446000004</v>
      </c>
      <c r="U200" s="113">
        <v>299066.353</v>
      </c>
      <c r="V200" s="113">
        <v>2060697.0490999999</v>
      </c>
      <c r="W200" s="113">
        <v>27709043.220600002</v>
      </c>
      <c r="X200" s="113">
        <v>35043057.767700002</v>
      </c>
      <c r="Y200" s="114">
        <f t="shared" si="39"/>
        <v>157422698.74919999</v>
      </c>
    </row>
    <row r="201" spans="1:25" ht="24.95" customHeight="1" x14ac:dyDescent="0.25">
      <c r="A201" s="163"/>
      <c r="B201" s="161"/>
      <c r="C201" s="111">
        <v>18</v>
      </c>
      <c r="D201" s="111" t="s">
        <v>257</v>
      </c>
      <c r="E201" s="113">
        <v>94350472.958700001</v>
      </c>
      <c r="F201" s="113">
        <v>0</v>
      </c>
      <c r="G201" s="113">
        <v>7015580.8174000001</v>
      </c>
      <c r="H201" s="113">
        <v>328403.22840000002</v>
      </c>
      <c r="I201" s="113">
        <v>2262840.861</v>
      </c>
      <c r="J201" s="113">
        <v>30427158.249499999</v>
      </c>
      <c r="K201" s="113">
        <v>33997301.325800002</v>
      </c>
      <c r="L201" s="114">
        <f t="shared" ref="L201:L264" si="45">SUM(E201:K201)</f>
        <v>168381757.44080001</v>
      </c>
      <c r="M201" s="109"/>
      <c r="N201" s="168"/>
      <c r="O201" s="160"/>
      <c r="P201" s="115">
        <v>17</v>
      </c>
      <c r="Q201" s="111" t="s">
        <v>635</v>
      </c>
      <c r="R201" s="113">
        <v>72129776.6329</v>
      </c>
      <c r="S201" s="113">
        <v>0</v>
      </c>
      <c r="T201" s="113">
        <v>5363325.2854000004</v>
      </c>
      <c r="U201" s="113">
        <v>251060.23069999999</v>
      </c>
      <c r="V201" s="113">
        <v>1729914.0189</v>
      </c>
      <c r="W201" s="113">
        <v>23261188.410500001</v>
      </c>
      <c r="X201" s="113">
        <v>27171670.583799999</v>
      </c>
      <c r="Y201" s="114">
        <f t="shared" ref="Y201:Y264" si="46">SUM(R201:X201)</f>
        <v>129906935.16220002</v>
      </c>
    </row>
    <row r="202" spans="1:25" ht="24.95" customHeight="1" x14ac:dyDescent="0.25">
      <c r="A202" s="1"/>
      <c r="B202" s="164" t="s">
        <v>860</v>
      </c>
      <c r="C202" s="165"/>
      <c r="D202" s="166"/>
      <c r="E202" s="116">
        <f>SUM(E184:E201)</f>
        <v>1511372192.4907</v>
      </c>
      <c r="F202" s="116">
        <f t="shared" ref="F202:K202" si="47">SUM(F184:F201)</f>
        <v>0</v>
      </c>
      <c r="G202" s="116">
        <f t="shared" si="47"/>
        <v>112380504.61370002</v>
      </c>
      <c r="H202" s="116">
        <f t="shared" si="47"/>
        <v>5260593.7392000007</v>
      </c>
      <c r="I202" s="116">
        <f t="shared" si="47"/>
        <v>36247775.406300001</v>
      </c>
      <c r="J202" s="116">
        <f t="shared" si="47"/>
        <v>487403607.34589994</v>
      </c>
      <c r="K202" s="116">
        <f t="shared" si="47"/>
        <v>552211100.94500017</v>
      </c>
      <c r="L202" s="116">
        <f t="shared" ref="L202" si="48">SUM(L184:L201)</f>
        <v>2704875774.5408001</v>
      </c>
      <c r="M202" s="109"/>
      <c r="N202" s="168"/>
      <c r="O202" s="160"/>
      <c r="P202" s="115">
        <v>18</v>
      </c>
      <c r="Q202" s="111" t="s">
        <v>636</v>
      </c>
      <c r="R202" s="113">
        <v>67037123.917900003</v>
      </c>
      <c r="S202" s="113">
        <v>0</v>
      </c>
      <c r="T202" s="113">
        <v>4984652.9208000004</v>
      </c>
      <c r="U202" s="113">
        <v>233334.36739999999</v>
      </c>
      <c r="V202" s="113">
        <v>1607775.1222999999</v>
      </c>
      <c r="W202" s="113">
        <v>21618854.8301</v>
      </c>
      <c r="X202" s="113">
        <v>28336800.959199999</v>
      </c>
      <c r="Y202" s="114">
        <f t="shared" si="46"/>
        <v>123818542.1177</v>
      </c>
    </row>
    <row r="203" spans="1:25" ht="24.95" customHeight="1" x14ac:dyDescent="0.25">
      <c r="A203" s="163">
        <v>10</v>
      </c>
      <c r="B203" s="159" t="s">
        <v>45</v>
      </c>
      <c r="C203" s="111">
        <v>1</v>
      </c>
      <c r="D203" s="111" t="s">
        <v>258</v>
      </c>
      <c r="E203" s="113">
        <v>66069974.159999996</v>
      </c>
      <c r="F203" s="113">
        <v>0</v>
      </c>
      <c r="G203" s="113">
        <v>4912738.9485999998</v>
      </c>
      <c r="H203" s="113">
        <v>229968.0344</v>
      </c>
      <c r="I203" s="113">
        <v>1584579.6266000001</v>
      </c>
      <c r="J203" s="113">
        <v>21306957.943799999</v>
      </c>
      <c r="K203" s="113">
        <v>33262131.989</v>
      </c>
      <c r="L203" s="114">
        <f t="shared" si="45"/>
        <v>127366350.7024</v>
      </c>
      <c r="M203" s="109"/>
      <c r="N203" s="168"/>
      <c r="O203" s="160"/>
      <c r="P203" s="115">
        <v>19</v>
      </c>
      <c r="Q203" s="111" t="s">
        <v>637</v>
      </c>
      <c r="R203" s="113">
        <v>63674689.180600002</v>
      </c>
      <c r="S203" s="113">
        <v>0</v>
      </c>
      <c r="T203" s="113">
        <v>4734633.6903999997</v>
      </c>
      <c r="U203" s="113">
        <v>221630.8285</v>
      </c>
      <c r="V203" s="113">
        <v>1527132.6573000001</v>
      </c>
      <c r="W203" s="113">
        <v>20534500.606400002</v>
      </c>
      <c r="X203" s="113">
        <v>24764543.1351</v>
      </c>
      <c r="Y203" s="114">
        <f t="shared" si="46"/>
        <v>115457130.09830001</v>
      </c>
    </row>
    <row r="204" spans="1:25" ht="24.95" customHeight="1" x14ac:dyDescent="0.25">
      <c r="A204" s="163"/>
      <c r="B204" s="160"/>
      <c r="C204" s="111">
        <v>2</v>
      </c>
      <c r="D204" s="111" t="s">
        <v>259</v>
      </c>
      <c r="E204" s="113">
        <v>72013650.370900005</v>
      </c>
      <c r="F204" s="113">
        <v>0</v>
      </c>
      <c r="G204" s="113">
        <v>5354690.5308999997</v>
      </c>
      <c r="H204" s="113">
        <v>250656.0331</v>
      </c>
      <c r="I204" s="113">
        <v>1727128.9214999999</v>
      </c>
      <c r="J204" s="113">
        <v>23223738.760899998</v>
      </c>
      <c r="K204" s="113">
        <v>35628320.999200001</v>
      </c>
      <c r="L204" s="114">
        <f t="shared" si="45"/>
        <v>138198185.61650002</v>
      </c>
      <c r="M204" s="109"/>
      <c r="N204" s="169"/>
      <c r="O204" s="161"/>
      <c r="P204" s="115">
        <v>20</v>
      </c>
      <c r="Q204" s="111" t="s">
        <v>638</v>
      </c>
      <c r="R204" s="113">
        <v>86363921.807600006</v>
      </c>
      <c r="S204" s="113">
        <v>0</v>
      </c>
      <c r="T204" s="113">
        <v>6421727.9908999996</v>
      </c>
      <c r="U204" s="113">
        <v>300604.6483</v>
      </c>
      <c r="V204" s="113">
        <v>2071296.5717</v>
      </c>
      <c r="W204" s="113">
        <v>27851569.0858</v>
      </c>
      <c r="X204" s="113">
        <v>36662202.678400002</v>
      </c>
      <c r="Y204" s="114">
        <f t="shared" si="46"/>
        <v>159671322.78270003</v>
      </c>
    </row>
    <row r="205" spans="1:25" ht="24.95" customHeight="1" x14ac:dyDescent="0.25">
      <c r="A205" s="163"/>
      <c r="B205" s="160"/>
      <c r="C205" s="111">
        <v>3</v>
      </c>
      <c r="D205" s="111" t="s">
        <v>260</v>
      </c>
      <c r="E205" s="113">
        <v>61559803.799599998</v>
      </c>
      <c r="F205" s="113">
        <v>0</v>
      </c>
      <c r="G205" s="113">
        <v>4577377.9941999996</v>
      </c>
      <c r="H205" s="113">
        <v>214269.60219999999</v>
      </c>
      <c r="I205" s="113">
        <v>1476410.611</v>
      </c>
      <c r="J205" s="113">
        <v>19852469.556200001</v>
      </c>
      <c r="K205" s="113">
        <v>32071093.7128</v>
      </c>
      <c r="L205" s="114">
        <f t="shared" si="45"/>
        <v>119751425.27599999</v>
      </c>
      <c r="M205" s="109"/>
      <c r="N205" s="110"/>
      <c r="O205" s="164" t="s">
        <v>878</v>
      </c>
      <c r="P205" s="165"/>
      <c r="Q205" s="166"/>
      <c r="R205" s="116">
        <f>SUM(R185:R204)</f>
        <v>1571168822.0137002</v>
      </c>
      <c r="S205" s="116">
        <f t="shared" ref="S205:Y205" si="49">SUM(S185:S204)</f>
        <v>0</v>
      </c>
      <c r="T205" s="116">
        <f t="shared" si="49"/>
        <v>116826778.9554</v>
      </c>
      <c r="U205" s="116">
        <f t="shared" si="49"/>
        <v>5468726.3067000005</v>
      </c>
      <c r="V205" s="116">
        <f t="shared" si="49"/>
        <v>37681899.183299996</v>
      </c>
      <c r="W205" s="116">
        <f t="shared" si="49"/>
        <v>506687469.44239992</v>
      </c>
      <c r="X205" s="116">
        <f t="shared" si="49"/>
        <v>644897320.98880005</v>
      </c>
      <c r="Y205" s="116">
        <f t="shared" si="49"/>
        <v>2882731016.8903003</v>
      </c>
    </row>
    <row r="206" spans="1:25" ht="24.95" customHeight="1" x14ac:dyDescent="0.25">
      <c r="A206" s="163"/>
      <c r="B206" s="160"/>
      <c r="C206" s="111">
        <v>4</v>
      </c>
      <c r="D206" s="111" t="s">
        <v>261</v>
      </c>
      <c r="E206" s="113">
        <v>88472569.279599994</v>
      </c>
      <c r="F206" s="113">
        <v>0</v>
      </c>
      <c r="G206" s="113">
        <v>6578519.8573000003</v>
      </c>
      <c r="H206" s="113">
        <v>307944.16249999998</v>
      </c>
      <c r="I206" s="113">
        <v>2121869.0120000001</v>
      </c>
      <c r="J206" s="113">
        <v>28531588.467999998</v>
      </c>
      <c r="K206" s="113">
        <v>40181123.646499999</v>
      </c>
      <c r="L206" s="114">
        <f t="shared" si="45"/>
        <v>166193614.42589998</v>
      </c>
      <c r="M206" s="109"/>
      <c r="N206" s="167">
        <v>28</v>
      </c>
      <c r="O206" s="159" t="s">
        <v>63</v>
      </c>
      <c r="P206" s="115">
        <v>1</v>
      </c>
      <c r="Q206" s="111" t="s">
        <v>639</v>
      </c>
      <c r="R206" s="113">
        <v>83247877.523300007</v>
      </c>
      <c r="S206" s="113">
        <v>0</v>
      </c>
      <c r="T206" s="113">
        <v>6190029.5179000003</v>
      </c>
      <c r="U206" s="113">
        <v>289758.71429999999</v>
      </c>
      <c r="V206" s="113">
        <v>1996563.3762999999</v>
      </c>
      <c r="W206" s="113">
        <v>26846673.5132</v>
      </c>
      <c r="X206" s="113">
        <v>31621594.722199999</v>
      </c>
      <c r="Y206" s="114">
        <f t="shared" si="46"/>
        <v>150192497.36720002</v>
      </c>
    </row>
    <row r="207" spans="1:25" ht="24.95" customHeight="1" x14ac:dyDescent="0.25">
      <c r="A207" s="163"/>
      <c r="B207" s="160"/>
      <c r="C207" s="111">
        <v>5</v>
      </c>
      <c r="D207" s="111" t="s">
        <v>262</v>
      </c>
      <c r="E207" s="113">
        <v>80496290.4366</v>
      </c>
      <c r="F207" s="113">
        <v>0</v>
      </c>
      <c r="G207" s="113">
        <v>5985430.8447000002</v>
      </c>
      <c r="H207" s="113">
        <v>280181.33689999999</v>
      </c>
      <c r="I207" s="113">
        <v>1930571.0872</v>
      </c>
      <c r="J207" s="113">
        <v>25959312.028999999</v>
      </c>
      <c r="K207" s="113">
        <v>39596119.292599998</v>
      </c>
      <c r="L207" s="114">
        <f t="shared" si="45"/>
        <v>154247905.02699998</v>
      </c>
      <c r="M207" s="109"/>
      <c r="N207" s="168"/>
      <c r="O207" s="160"/>
      <c r="P207" s="115">
        <v>2</v>
      </c>
      <c r="Q207" s="111" t="s">
        <v>640</v>
      </c>
      <c r="R207" s="113">
        <v>88062903.407100007</v>
      </c>
      <c r="S207" s="113">
        <v>0</v>
      </c>
      <c r="T207" s="113">
        <v>6548058.4939999999</v>
      </c>
      <c r="U207" s="113">
        <v>306518.24920000002</v>
      </c>
      <c r="V207" s="113">
        <v>2112043.8500999999</v>
      </c>
      <c r="W207" s="113">
        <v>28399474.998399999</v>
      </c>
      <c r="X207" s="113">
        <v>34151933.027099997</v>
      </c>
      <c r="Y207" s="114">
        <f t="shared" si="46"/>
        <v>159580932.02590001</v>
      </c>
    </row>
    <row r="208" spans="1:25" ht="24.95" customHeight="1" x14ac:dyDescent="0.25">
      <c r="A208" s="163"/>
      <c r="B208" s="160"/>
      <c r="C208" s="111">
        <v>6</v>
      </c>
      <c r="D208" s="111" t="s">
        <v>263</v>
      </c>
      <c r="E208" s="113">
        <v>82455628.584900007</v>
      </c>
      <c r="F208" s="113">
        <v>0</v>
      </c>
      <c r="G208" s="113">
        <v>6131120.5767999999</v>
      </c>
      <c r="H208" s="113">
        <v>287001.15409999999</v>
      </c>
      <c r="I208" s="113">
        <v>1977562.5889999999</v>
      </c>
      <c r="J208" s="113">
        <v>26591180.529800002</v>
      </c>
      <c r="K208" s="113">
        <v>39780704.844899997</v>
      </c>
      <c r="L208" s="114">
        <f t="shared" si="45"/>
        <v>157223198.27950001</v>
      </c>
      <c r="M208" s="109"/>
      <c r="N208" s="168"/>
      <c r="O208" s="160"/>
      <c r="P208" s="115">
        <v>3</v>
      </c>
      <c r="Q208" s="111" t="s">
        <v>641</v>
      </c>
      <c r="R208" s="113">
        <v>89655284.237900004</v>
      </c>
      <c r="S208" s="113">
        <v>0</v>
      </c>
      <c r="T208" s="113">
        <v>6666462.5258999998</v>
      </c>
      <c r="U208" s="113">
        <v>312060.8076</v>
      </c>
      <c r="V208" s="113">
        <v>2150234.4844</v>
      </c>
      <c r="W208" s="113">
        <v>28913003.145300001</v>
      </c>
      <c r="X208" s="113">
        <v>35186535.047700003</v>
      </c>
      <c r="Y208" s="114">
        <f t="shared" si="46"/>
        <v>162883580.24880004</v>
      </c>
    </row>
    <row r="209" spans="1:25" ht="24.95" customHeight="1" x14ac:dyDescent="0.25">
      <c r="A209" s="163"/>
      <c r="B209" s="160"/>
      <c r="C209" s="111">
        <v>7</v>
      </c>
      <c r="D209" s="111" t="s">
        <v>264</v>
      </c>
      <c r="E209" s="113">
        <v>87418181.305899993</v>
      </c>
      <c r="F209" s="113">
        <v>0</v>
      </c>
      <c r="G209" s="113">
        <v>6500119.1475999998</v>
      </c>
      <c r="H209" s="113">
        <v>304274.18180000002</v>
      </c>
      <c r="I209" s="113">
        <v>2096581.2512000001</v>
      </c>
      <c r="J209" s="113">
        <v>28191558.060800001</v>
      </c>
      <c r="K209" s="113">
        <v>38466521.636</v>
      </c>
      <c r="L209" s="114">
        <f t="shared" si="45"/>
        <v>162977235.58329999</v>
      </c>
      <c r="M209" s="109"/>
      <c r="N209" s="168"/>
      <c r="O209" s="160"/>
      <c r="P209" s="115">
        <v>4</v>
      </c>
      <c r="Q209" s="111" t="s">
        <v>642</v>
      </c>
      <c r="R209" s="113">
        <v>66498862.5911</v>
      </c>
      <c r="S209" s="113">
        <v>0</v>
      </c>
      <c r="T209" s="113">
        <v>4944629.6360999998</v>
      </c>
      <c r="U209" s="113">
        <v>231460.85519999999</v>
      </c>
      <c r="V209" s="113">
        <v>1594865.81</v>
      </c>
      <c r="W209" s="113">
        <v>21445270.511300001</v>
      </c>
      <c r="X209" s="113">
        <v>25491838.147500001</v>
      </c>
      <c r="Y209" s="114">
        <f t="shared" si="46"/>
        <v>120206927.5512</v>
      </c>
    </row>
    <row r="210" spans="1:25" ht="24.95" customHeight="1" x14ac:dyDescent="0.25">
      <c r="A210" s="163"/>
      <c r="B210" s="160"/>
      <c r="C210" s="111">
        <v>8</v>
      </c>
      <c r="D210" s="111" t="s">
        <v>265</v>
      </c>
      <c r="E210" s="113">
        <v>82218078.429199994</v>
      </c>
      <c r="F210" s="113">
        <v>0</v>
      </c>
      <c r="G210" s="113">
        <v>6113457.1538000004</v>
      </c>
      <c r="H210" s="113">
        <v>286174.31939999998</v>
      </c>
      <c r="I210" s="113">
        <v>1971865.3393999999</v>
      </c>
      <c r="J210" s="113">
        <v>26514572.793200001</v>
      </c>
      <c r="K210" s="113">
        <v>37077976.818800002</v>
      </c>
      <c r="L210" s="114">
        <f t="shared" si="45"/>
        <v>154182124.8538</v>
      </c>
      <c r="M210" s="109"/>
      <c r="N210" s="168"/>
      <c r="O210" s="160"/>
      <c r="P210" s="115">
        <v>5</v>
      </c>
      <c r="Q210" s="111" t="s">
        <v>643</v>
      </c>
      <c r="R210" s="113">
        <v>69682760.161500007</v>
      </c>
      <c r="S210" s="113">
        <v>0</v>
      </c>
      <c r="T210" s="113">
        <v>5181373.4490999999</v>
      </c>
      <c r="U210" s="113">
        <v>242542.9644</v>
      </c>
      <c r="V210" s="113">
        <v>1671226.3548000001</v>
      </c>
      <c r="W210" s="113">
        <v>22472048.143599998</v>
      </c>
      <c r="X210" s="113">
        <v>28732698.981899999</v>
      </c>
      <c r="Y210" s="114">
        <f t="shared" si="46"/>
        <v>127982650.0553</v>
      </c>
    </row>
    <row r="211" spans="1:25" ht="24.95" customHeight="1" x14ac:dyDescent="0.25">
      <c r="A211" s="163"/>
      <c r="B211" s="160"/>
      <c r="C211" s="111">
        <v>9</v>
      </c>
      <c r="D211" s="111" t="s">
        <v>266</v>
      </c>
      <c r="E211" s="113">
        <v>77361152.851600006</v>
      </c>
      <c r="F211" s="113">
        <v>0</v>
      </c>
      <c r="G211" s="113">
        <v>5752312.6588000003</v>
      </c>
      <c r="H211" s="113">
        <v>269268.94540000003</v>
      </c>
      <c r="I211" s="113">
        <v>1855379.9704</v>
      </c>
      <c r="J211" s="113">
        <v>24948259.042800002</v>
      </c>
      <c r="K211" s="113">
        <v>35862415.033600003</v>
      </c>
      <c r="L211" s="114">
        <f t="shared" si="45"/>
        <v>146048788.50260001</v>
      </c>
      <c r="M211" s="109"/>
      <c r="N211" s="168"/>
      <c r="O211" s="160"/>
      <c r="P211" s="115">
        <v>6</v>
      </c>
      <c r="Q211" s="111" t="s">
        <v>644</v>
      </c>
      <c r="R211" s="113">
        <v>107086015.5887</v>
      </c>
      <c r="S211" s="113">
        <v>0</v>
      </c>
      <c r="T211" s="113">
        <v>7962552.5258999998</v>
      </c>
      <c r="U211" s="113">
        <v>372731.49920000002</v>
      </c>
      <c r="V211" s="113">
        <v>2568281.8974000001</v>
      </c>
      <c r="W211" s="113">
        <v>34534253.411300004</v>
      </c>
      <c r="X211" s="113">
        <v>43342909.139700003</v>
      </c>
      <c r="Y211" s="114">
        <f t="shared" si="46"/>
        <v>195866744.06220001</v>
      </c>
    </row>
    <row r="212" spans="1:25" ht="24.95" customHeight="1" x14ac:dyDescent="0.25">
      <c r="A212" s="163"/>
      <c r="B212" s="160"/>
      <c r="C212" s="111">
        <v>10</v>
      </c>
      <c r="D212" s="111" t="s">
        <v>267</v>
      </c>
      <c r="E212" s="113">
        <v>86507035.554100007</v>
      </c>
      <c r="F212" s="113">
        <v>0</v>
      </c>
      <c r="G212" s="113">
        <v>6432369.4430999998</v>
      </c>
      <c r="H212" s="113">
        <v>301102.7806</v>
      </c>
      <c r="I212" s="113">
        <v>2074728.9195000001</v>
      </c>
      <c r="J212" s="113">
        <v>27897721.9505</v>
      </c>
      <c r="K212" s="113">
        <v>41370777.531099997</v>
      </c>
      <c r="L212" s="114">
        <f t="shared" si="45"/>
        <v>164583736.1789</v>
      </c>
      <c r="M212" s="109"/>
      <c r="N212" s="168"/>
      <c r="O212" s="160"/>
      <c r="P212" s="115">
        <v>7</v>
      </c>
      <c r="Q212" s="111" t="s">
        <v>645</v>
      </c>
      <c r="R212" s="113">
        <v>75418707.240600005</v>
      </c>
      <c r="S212" s="113">
        <v>0</v>
      </c>
      <c r="T212" s="113">
        <v>5607878.9983999999</v>
      </c>
      <c r="U212" s="113">
        <v>262507.92560000002</v>
      </c>
      <c r="V212" s="113">
        <v>1808793.6083</v>
      </c>
      <c r="W212" s="113">
        <v>24321838.229600001</v>
      </c>
      <c r="X212" s="113">
        <v>28563737.278200001</v>
      </c>
      <c r="Y212" s="114">
        <f t="shared" si="46"/>
        <v>135983463.28070003</v>
      </c>
    </row>
    <row r="213" spans="1:25" ht="24.95" customHeight="1" x14ac:dyDescent="0.25">
      <c r="A213" s="163"/>
      <c r="B213" s="160"/>
      <c r="C213" s="111">
        <v>11</v>
      </c>
      <c r="D213" s="111" t="s">
        <v>268</v>
      </c>
      <c r="E213" s="113">
        <v>72692572.287</v>
      </c>
      <c r="F213" s="113">
        <v>0</v>
      </c>
      <c r="G213" s="113">
        <v>5405172.8594000004</v>
      </c>
      <c r="H213" s="113">
        <v>253019.13889999999</v>
      </c>
      <c r="I213" s="113">
        <v>1743411.7467</v>
      </c>
      <c r="J213" s="113">
        <v>23442684.8237</v>
      </c>
      <c r="K213" s="113">
        <v>33160609.9353</v>
      </c>
      <c r="L213" s="114">
        <f t="shared" si="45"/>
        <v>136697470.79100001</v>
      </c>
      <c r="M213" s="109"/>
      <c r="N213" s="168"/>
      <c r="O213" s="160"/>
      <c r="P213" s="115">
        <v>8</v>
      </c>
      <c r="Q213" s="111" t="s">
        <v>646</v>
      </c>
      <c r="R213" s="113">
        <v>75984692.9542</v>
      </c>
      <c r="S213" s="113">
        <v>0</v>
      </c>
      <c r="T213" s="113">
        <v>5649963.7742999997</v>
      </c>
      <c r="U213" s="113">
        <v>264477.93729999999</v>
      </c>
      <c r="V213" s="113">
        <v>1822367.8444000001</v>
      </c>
      <c r="W213" s="113">
        <v>24504363.407600001</v>
      </c>
      <c r="X213" s="113">
        <v>31682112.413899999</v>
      </c>
      <c r="Y213" s="114">
        <f t="shared" si="46"/>
        <v>139907978.3317</v>
      </c>
    </row>
    <row r="214" spans="1:25" ht="24.95" customHeight="1" x14ac:dyDescent="0.25">
      <c r="A214" s="163"/>
      <c r="B214" s="160"/>
      <c r="C214" s="111">
        <v>12</v>
      </c>
      <c r="D214" s="111" t="s">
        <v>269</v>
      </c>
      <c r="E214" s="113">
        <v>74971394.636999995</v>
      </c>
      <c r="F214" s="113">
        <v>0</v>
      </c>
      <c r="G214" s="113">
        <v>5574618.352</v>
      </c>
      <c r="H214" s="113">
        <v>260950.97630000001</v>
      </c>
      <c r="I214" s="113">
        <v>1798065.5514</v>
      </c>
      <c r="J214" s="113">
        <v>24177584.0361</v>
      </c>
      <c r="K214" s="113">
        <v>36203239.071199998</v>
      </c>
      <c r="L214" s="114">
        <f t="shared" si="45"/>
        <v>142985852.62400001</v>
      </c>
      <c r="M214" s="109"/>
      <c r="N214" s="168"/>
      <c r="O214" s="160"/>
      <c r="P214" s="115">
        <v>9</v>
      </c>
      <c r="Q214" s="111" t="s">
        <v>647</v>
      </c>
      <c r="R214" s="113">
        <v>91352155.0079</v>
      </c>
      <c r="S214" s="113">
        <v>0</v>
      </c>
      <c r="T214" s="113">
        <v>6792636.0749000004</v>
      </c>
      <c r="U214" s="113">
        <v>317967.06140000001</v>
      </c>
      <c r="V214" s="113">
        <v>2190931.1379999998</v>
      </c>
      <c r="W214" s="113">
        <v>29460228.334800001</v>
      </c>
      <c r="X214" s="113">
        <v>35455436.643299997</v>
      </c>
      <c r="Y214" s="114">
        <f t="shared" si="46"/>
        <v>165569354.26029998</v>
      </c>
    </row>
    <row r="215" spans="1:25" ht="24.95" customHeight="1" x14ac:dyDescent="0.25">
      <c r="A215" s="163"/>
      <c r="B215" s="160"/>
      <c r="C215" s="111">
        <v>13</v>
      </c>
      <c r="D215" s="111" t="s">
        <v>270</v>
      </c>
      <c r="E215" s="113">
        <v>68672179.530000001</v>
      </c>
      <c r="F215" s="113">
        <v>0</v>
      </c>
      <c r="G215" s="113">
        <v>5106230.1046000002</v>
      </c>
      <c r="H215" s="113">
        <v>239025.4627</v>
      </c>
      <c r="I215" s="113">
        <v>1646989.2411</v>
      </c>
      <c r="J215" s="113">
        <v>22146145.2007</v>
      </c>
      <c r="K215" s="113">
        <v>34931180.922200002</v>
      </c>
      <c r="L215" s="114">
        <f t="shared" si="45"/>
        <v>132741750.46129999</v>
      </c>
      <c r="M215" s="109"/>
      <c r="N215" s="168"/>
      <c r="O215" s="160"/>
      <c r="P215" s="115">
        <v>10</v>
      </c>
      <c r="Q215" s="111" t="s">
        <v>648</v>
      </c>
      <c r="R215" s="113">
        <v>99128298.560200006</v>
      </c>
      <c r="S215" s="113">
        <v>0</v>
      </c>
      <c r="T215" s="113">
        <v>7370843.7067999998</v>
      </c>
      <c r="U215" s="113">
        <v>345033.28129999997</v>
      </c>
      <c r="V215" s="113">
        <v>2377429.1471000002</v>
      </c>
      <c r="W215" s="113">
        <v>31967962.986499999</v>
      </c>
      <c r="X215" s="113">
        <v>39216367.271300003</v>
      </c>
      <c r="Y215" s="114">
        <f t="shared" si="46"/>
        <v>180405934.95319998</v>
      </c>
    </row>
    <row r="216" spans="1:25" ht="24.95" customHeight="1" x14ac:dyDescent="0.25">
      <c r="A216" s="163"/>
      <c r="B216" s="160"/>
      <c r="C216" s="111">
        <v>14</v>
      </c>
      <c r="D216" s="111" t="s">
        <v>271</v>
      </c>
      <c r="E216" s="113">
        <v>67255132.545599997</v>
      </c>
      <c r="F216" s="113">
        <v>0</v>
      </c>
      <c r="G216" s="113">
        <v>5000863.3021999998</v>
      </c>
      <c r="H216" s="113">
        <v>234093.18429999999</v>
      </c>
      <c r="I216" s="113">
        <v>1613003.7006000001</v>
      </c>
      <c r="J216" s="113">
        <v>21689160.6039</v>
      </c>
      <c r="K216" s="113">
        <v>33961249.768299997</v>
      </c>
      <c r="L216" s="114">
        <f t="shared" si="45"/>
        <v>129753503.1049</v>
      </c>
      <c r="M216" s="109"/>
      <c r="N216" s="168"/>
      <c r="O216" s="160"/>
      <c r="P216" s="115">
        <v>11</v>
      </c>
      <c r="Q216" s="111" t="s">
        <v>649</v>
      </c>
      <c r="R216" s="113">
        <v>75847945.967600003</v>
      </c>
      <c r="S216" s="113">
        <v>0</v>
      </c>
      <c r="T216" s="113">
        <v>5639795.7326999996</v>
      </c>
      <c r="U216" s="113">
        <v>264001.9657</v>
      </c>
      <c r="V216" s="113">
        <v>1819088.1928999999</v>
      </c>
      <c r="W216" s="113">
        <v>24460263.7643</v>
      </c>
      <c r="X216" s="113">
        <v>30274713.5011</v>
      </c>
      <c r="Y216" s="114">
        <f t="shared" si="46"/>
        <v>138305809.1243</v>
      </c>
    </row>
    <row r="217" spans="1:25" ht="24.95" customHeight="1" x14ac:dyDescent="0.25">
      <c r="A217" s="163"/>
      <c r="B217" s="160"/>
      <c r="C217" s="111">
        <v>15</v>
      </c>
      <c r="D217" s="111" t="s">
        <v>272</v>
      </c>
      <c r="E217" s="113">
        <v>72979576.083700001</v>
      </c>
      <c r="F217" s="113">
        <v>0</v>
      </c>
      <c r="G217" s="113">
        <v>5426513.4872000003</v>
      </c>
      <c r="H217" s="113">
        <v>254018.10550000001</v>
      </c>
      <c r="I217" s="113">
        <v>1750295.0604999999</v>
      </c>
      <c r="J217" s="113">
        <v>23535240.903900001</v>
      </c>
      <c r="K217" s="113">
        <v>36221565.779600002</v>
      </c>
      <c r="L217" s="114">
        <f t="shared" si="45"/>
        <v>140167209.42039999</v>
      </c>
      <c r="M217" s="109"/>
      <c r="N217" s="168"/>
      <c r="O217" s="160"/>
      <c r="P217" s="115">
        <v>12</v>
      </c>
      <c r="Q217" s="111" t="s">
        <v>650</v>
      </c>
      <c r="R217" s="113">
        <v>78507595.783099994</v>
      </c>
      <c r="S217" s="113">
        <v>0</v>
      </c>
      <c r="T217" s="113">
        <v>5837558.2626</v>
      </c>
      <c r="U217" s="113">
        <v>273259.3394</v>
      </c>
      <c r="V217" s="113">
        <v>1882875.5179000001</v>
      </c>
      <c r="W217" s="113">
        <v>25317976.3257</v>
      </c>
      <c r="X217" s="113">
        <v>31454215.180300001</v>
      </c>
      <c r="Y217" s="114">
        <f t="shared" si="46"/>
        <v>143273480.40900001</v>
      </c>
    </row>
    <row r="218" spans="1:25" ht="24.95" customHeight="1" x14ac:dyDescent="0.25">
      <c r="A218" s="163"/>
      <c r="B218" s="160"/>
      <c r="C218" s="111">
        <v>16</v>
      </c>
      <c r="D218" s="111" t="s">
        <v>273</v>
      </c>
      <c r="E218" s="113">
        <v>60269642.308700003</v>
      </c>
      <c r="F218" s="113">
        <v>0</v>
      </c>
      <c r="G218" s="113">
        <v>4481445.9661999997</v>
      </c>
      <c r="H218" s="113">
        <v>209778.97080000001</v>
      </c>
      <c r="I218" s="113">
        <v>1445468.2102999999</v>
      </c>
      <c r="J218" s="113">
        <v>19436404.362</v>
      </c>
      <c r="K218" s="113">
        <v>30822702.068599999</v>
      </c>
      <c r="L218" s="114">
        <f t="shared" si="45"/>
        <v>116665441.8866</v>
      </c>
      <c r="M218" s="109"/>
      <c r="N218" s="168"/>
      <c r="O218" s="160"/>
      <c r="P218" s="115">
        <v>13</v>
      </c>
      <c r="Q218" s="111" t="s">
        <v>651</v>
      </c>
      <c r="R218" s="113">
        <v>72958395.609200001</v>
      </c>
      <c r="S218" s="113">
        <v>0</v>
      </c>
      <c r="T218" s="113">
        <v>5424938.5790999997</v>
      </c>
      <c r="U218" s="113">
        <v>253944.38320000001</v>
      </c>
      <c r="V218" s="113">
        <v>1749787.0817</v>
      </c>
      <c r="W218" s="113">
        <v>23528410.396000002</v>
      </c>
      <c r="X218" s="113">
        <v>29627872.987100001</v>
      </c>
      <c r="Y218" s="114">
        <f t="shared" si="46"/>
        <v>133543349.0363</v>
      </c>
    </row>
    <row r="219" spans="1:25" ht="24.95" customHeight="1" x14ac:dyDescent="0.25">
      <c r="A219" s="163"/>
      <c r="B219" s="160"/>
      <c r="C219" s="111">
        <v>17</v>
      </c>
      <c r="D219" s="111" t="s">
        <v>274</v>
      </c>
      <c r="E219" s="113">
        <v>75914273.795100003</v>
      </c>
      <c r="F219" s="113">
        <v>0</v>
      </c>
      <c r="G219" s="113">
        <v>5644727.6447999999</v>
      </c>
      <c r="H219" s="113">
        <v>264232.83120000002</v>
      </c>
      <c r="I219" s="113">
        <v>1820678.9567</v>
      </c>
      <c r="J219" s="113">
        <v>24481653.877599999</v>
      </c>
      <c r="K219" s="113">
        <v>37690669.005599998</v>
      </c>
      <c r="L219" s="114">
        <f t="shared" si="45"/>
        <v>145816236.111</v>
      </c>
      <c r="M219" s="109"/>
      <c r="N219" s="168"/>
      <c r="O219" s="160"/>
      <c r="P219" s="115">
        <v>14</v>
      </c>
      <c r="Q219" s="111" t="s">
        <v>652</v>
      </c>
      <c r="R219" s="113">
        <v>91244429.596799999</v>
      </c>
      <c r="S219" s="113">
        <v>0</v>
      </c>
      <c r="T219" s="113">
        <v>6784625.9791000001</v>
      </c>
      <c r="U219" s="113">
        <v>317592.10430000001</v>
      </c>
      <c r="V219" s="113">
        <v>2188347.5211999998</v>
      </c>
      <c r="W219" s="113">
        <v>29425487.882300001</v>
      </c>
      <c r="X219" s="113">
        <v>35243558.798600003</v>
      </c>
      <c r="Y219" s="114">
        <f t="shared" si="46"/>
        <v>165204041.88230002</v>
      </c>
    </row>
    <row r="220" spans="1:25" ht="24.95" customHeight="1" x14ac:dyDescent="0.25">
      <c r="A220" s="163"/>
      <c r="B220" s="160"/>
      <c r="C220" s="111">
        <v>18</v>
      </c>
      <c r="D220" s="111" t="s">
        <v>275</v>
      </c>
      <c r="E220" s="113">
        <v>79815996.744800001</v>
      </c>
      <c r="F220" s="113">
        <v>0</v>
      </c>
      <c r="G220" s="113">
        <v>5934846.5155999996</v>
      </c>
      <c r="H220" s="113">
        <v>277813.45640000002</v>
      </c>
      <c r="I220" s="113">
        <v>1914255.3622999999</v>
      </c>
      <c r="J220" s="113">
        <v>25739923.581099998</v>
      </c>
      <c r="K220" s="113">
        <v>35810071.844800003</v>
      </c>
      <c r="L220" s="114">
        <f t="shared" si="45"/>
        <v>149492907.505</v>
      </c>
      <c r="M220" s="109"/>
      <c r="N220" s="168"/>
      <c r="O220" s="160"/>
      <c r="P220" s="115">
        <v>15</v>
      </c>
      <c r="Q220" s="111" t="s">
        <v>653</v>
      </c>
      <c r="R220" s="113">
        <v>60556052.515699998</v>
      </c>
      <c r="S220" s="113">
        <v>0</v>
      </c>
      <c r="T220" s="113">
        <v>4502742.4567999998</v>
      </c>
      <c r="U220" s="113">
        <v>210775.8713</v>
      </c>
      <c r="V220" s="113">
        <v>1452337.2879000001</v>
      </c>
      <c r="W220" s="113">
        <v>19528769.014899999</v>
      </c>
      <c r="X220" s="113">
        <v>24986337.427900001</v>
      </c>
      <c r="Y220" s="114">
        <f t="shared" si="46"/>
        <v>111237014.57449999</v>
      </c>
    </row>
    <row r="221" spans="1:25" ht="24.95" customHeight="1" x14ac:dyDescent="0.25">
      <c r="A221" s="163"/>
      <c r="B221" s="160"/>
      <c r="C221" s="111">
        <v>19</v>
      </c>
      <c r="D221" s="111" t="s">
        <v>276</v>
      </c>
      <c r="E221" s="113">
        <v>104237368.5934</v>
      </c>
      <c r="F221" s="113">
        <v>0</v>
      </c>
      <c r="G221" s="113">
        <v>7750736.8075000001</v>
      </c>
      <c r="H221" s="113">
        <v>362816.288</v>
      </c>
      <c r="I221" s="113">
        <v>2499961.7859999998</v>
      </c>
      <c r="J221" s="113">
        <v>33615591.000699997</v>
      </c>
      <c r="K221" s="113">
        <v>47522486.601800002</v>
      </c>
      <c r="L221" s="114">
        <f t="shared" si="45"/>
        <v>195988961.0774</v>
      </c>
      <c r="M221" s="109"/>
      <c r="N221" s="168"/>
      <c r="O221" s="160"/>
      <c r="P221" s="115">
        <v>16</v>
      </c>
      <c r="Q221" s="111" t="s">
        <v>654</v>
      </c>
      <c r="R221" s="113">
        <v>100082672.16509999</v>
      </c>
      <c r="S221" s="113">
        <v>0</v>
      </c>
      <c r="T221" s="113">
        <v>7441807.6876999997</v>
      </c>
      <c r="U221" s="113">
        <v>348355.14449999999</v>
      </c>
      <c r="V221" s="113">
        <v>2400318.2278</v>
      </c>
      <c r="W221" s="113">
        <v>32275739.6811</v>
      </c>
      <c r="X221" s="113">
        <v>38758661.024999999</v>
      </c>
      <c r="Y221" s="114">
        <f t="shared" si="46"/>
        <v>181307553.9312</v>
      </c>
    </row>
    <row r="222" spans="1:25" ht="24.95" customHeight="1" x14ac:dyDescent="0.25">
      <c r="A222" s="163"/>
      <c r="B222" s="160"/>
      <c r="C222" s="111">
        <v>20</v>
      </c>
      <c r="D222" s="111" t="s">
        <v>277</v>
      </c>
      <c r="E222" s="113">
        <v>82630572.797999993</v>
      </c>
      <c r="F222" s="113">
        <v>0</v>
      </c>
      <c r="G222" s="113">
        <v>6144128.8344999999</v>
      </c>
      <c r="H222" s="113">
        <v>287610.07780000003</v>
      </c>
      <c r="I222" s="113">
        <v>1981758.3381000001</v>
      </c>
      <c r="J222" s="113">
        <v>26647598.4267</v>
      </c>
      <c r="K222" s="113">
        <v>40438884.185599998</v>
      </c>
      <c r="L222" s="114">
        <f t="shared" si="45"/>
        <v>158130552.66069999</v>
      </c>
      <c r="M222" s="109"/>
      <c r="N222" s="168"/>
      <c r="O222" s="160"/>
      <c r="P222" s="115">
        <v>17</v>
      </c>
      <c r="Q222" s="111" t="s">
        <v>655</v>
      </c>
      <c r="R222" s="113">
        <v>80639482.091900006</v>
      </c>
      <c r="S222" s="113">
        <v>0</v>
      </c>
      <c r="T222" s="113">
        <v>5996078.0899999999</v>
      </c>
      <c r="U222" s="113">
        <v>280679.74040000001</v>
      </c>
      <c r="V222" s="113">
        <v>1934005.3034000001</v>
      </c>
      <c r="W222" s="113">
        <v>26005490.0185</v>
      </c>
      <c r="X222" s="113">
        <v>29610403.283100002</v>
      </c>
      <c r="Y222" s="114">
        <f t="shared" si="46"/>
        <v>144466138.5273</v>
      </c>
    </row>
    <row r="223" spans="1:25" ht="24.95" customHeight="1" x14ac:dyDescent="0.25">
      <c r="A223" s="163"/>
      <c r="B223" s="160"/>
      <c r="C223" s="111">
        <v>21</v>
      </c>
      <c r="D223" s="111" t="s">
        <v>278</v>
      </c>
      <c r="E223" s="113">
        <v>65533382.178300001</v>
      </c>
      <c r="F223" s="113">
        <v>0</v>
      </c>
      <c r="G223" s="113">
        <v>4872839.7907999996</v>
      </c>
      <c r="H223" s="113">
        <v>228100.3327</v>
      </c>
      <c r="I223" s="113">
        <v>1571710.3507999999</v>
      </c>
      <c r="J223" s="113">
        <v>21133911.973499998</v>
      </c>
      <c r="K223" s="113">
        <v>34295745.158500001</v>
      </c>
      <c r="L223" s="114">
        <f t="shared" si="45"/>
        <v>127635689.78459999</v>
      </c>
      <c r="M223" s="109"/>
      <c r="N223" s="169"/>
      <c r="O223" s="161"/>
      <c r="P223" s="115">
        <v>18</v>
      </c>
      <c r="Q223" s="111" t="s">
        <v>656</v>
      </c>
      <c r="R223" s="113">
        <v>94611477.421900004</v>
      </c>
      <c r="S223" s="113">
        <v>0</v>
      </c>
      <c r="T223" s="113">
        <v>7034988.2231000001</v>
      </c>
      <c r="U223" s="113">
        <v>329311.6998</v>
      </c>
      <c r="V223" s="113">
        <v>2269100.6236</v>
      </c>
      <c r="W223" s="113">
        <v>30511329.784200002</v>
      </c>
      <c r="X223" s="113">
        <v>34487746.885399997</v>
      </c>
      <c r="Y223" s="114">
        <f t="shared" si="46"/>
        <v>169243954.63800001</v>
      </c>
    </row>
    <row r="224" spans="1:25" ht="24.95" customHeight="1" x14ac:dyDescent="0.25">
      <c r="A224" s="163"/>
      <c r="B224" s="160"/>
      <c r="C224" s="111">
        <v>22</v>
      </c>
      <c r="D224" s="111" t="s">
        <v>279</v>
      </c>
      <c r="E224" s="113">
        <v>77000851.465800002</v>
      </c>
      <c r="F224" s="113">
        <v>0</v>
      </c>
      <c r="G224" s="113">
        <v>5725521.8711000001</v>
      </c>
      <c r="H224" s="113">
        <v>268014.85369999998</v>
      </c>
      <c r="I224" s="113">
        <v>1846738.7344</v>
      </c>
      <c r="J224" s="113">
        <v>24832065.165399998</v>
      </c>
      <c r="K224" s="113">
        <v>38981713.097099997</v>
      </c>
      <c r="L224" s="114">
        <f t="shared" si="45"/>
        <v>148654905.1875</v>
      </c>
      <c r="M224" s="109"/>
      <c r="N224" s="110"/>
      <c r="O224" s="164" t="s">
        <v>879</v>
      </c>
      <c r="P224" s="165"/>
      <c r="Q224" s="166"/>
      <c r="R224" s="116">
        <f>SUM(R206:R223)</f>
        <v>1500565608.4238005</v>
      </c>
      <c r="S224" s="116">
        <f t="shared" ref="S224:Y224" si="50">SUM(S206:S223)</f>
        <v>0</v>
      </c>
      <c r="T224" s="116">
        <f t="shared" si="50"/>
        <v>111576963.71440002</v>
      </c>
      <c r="U224" s="116">
        <f t="shared" si="50"/>
        <v>5222979.5440999996</v>
      </c>
      <c r="V224" s="116">
        <f t="shared" si="50"/>
        <v>35988597.267200008</v>
      </c>
      <c r="W224" s="116">
        <f t="shared" si="50"/>
        <v>483918583.54860002</v>
      </c>
      <c r="X224" s="116">
        <f t="shared" si="50"/>
        <v>587888671.76130009</v>
      </c>
      <c r="Y224" s="116">
        <f t="shared" si="50"/>
        <v>2725161404.2593999</v>
      </c>
    </row>
    <row r="225" spans="1:25" ht="24.95" customHeight="1" x14ac:dyDescent="0.25">
      <c r="A225" s="163"/>
      <c r="B225" s="160"/>
      <c r="C225" s="111">
        <v>23</v>
      </c>
      <c r="D225" s="111" t="s">
        <v>280</v>
      </c>
      <c r="E225" s="113">
        <v>95689917.679000005</v>
      </c>
      <c r="F225" s="113">
        <v>0</v>
      </c>
      <c r="G225" s="113">
        <v>7115177.3789999997</v>
      </c>
      <c r="H225" s="113">
        <v>333065.39870000002</v>
      </c>
      <c r="I225" s="113">
        <v>2294965.2387999999</v>
      </c>
      <c r="J225" s="113">
        <v>30859116.831099998</v>
      </c>
      <c r="K225" s="113">
        <v>46361509.401199996</v>
      </c>
      <c r="L225" s="114">
        <f t="shared" si="45"/>
        <v>182653751.9278</v>
      </c>
      <c r="M225" s="109"/>
      <c r="N225" s="167">
        <v>29</v>
      </c>
      <c r="O225" s="159" t="s">
        <v>64</v>
      </c>
      <c r="P225" s="115">
        <v>1</v>
      </c>
      <c r="Q225" s="111" t="s">
        <v>657</v>
      </c>
      <c r="R225" s="113">
        <v>59127747.795199998</v>
      </c>
      <c r="S225" s="113">
        <v>0</v>
      </c>
      <c r="T225" s="113">
        <v>4396538.5673000002</v>
      </c>
      <c r="U225" s="113">
        <v>205804.40830000001</v>
      </c>
      <c r="V225" s="113">
        <v>1418081.7492</v>
      </c>
      <c r="W225" s="113">
        <v>19068153.901999999</v>
      </c>
      <c r="X225" s="114">
        <v>24998582.519200001</v>
      </c>
      <c r="Y225" s="114">
        <f>SUM(R225:X225)</f>
        <v>109214908.94119999</v>
      </c>
    </row>
    <row r="226" spans="1:25" ht="24.95" customHeight="1" x14ac:dyDescent="0.25">
      <c r="A226" s="163"/>
      <c r="B226" s="160"/>
      <c r="C226" s="111">
        <v>24</v>
      </c>
      <c r="D226" s="111" t="s">
        <v>281</v>
      </c>
      <c r="E226" s="113">
        <v>78747194.767299995</v>
      </c>
      <c r="F226" s="113">
        <v>0</v>
      </c>
      <c r="G226" s="113">
        <v>5855374.0295000002</v>
      </c>
      <c r="H226" s="113">
        <v>274093.30530000001</v>
      </c>
      <c r="I226" s="113">
        <v>1888621.9053</v>
      </c>
      <c r="J226" s="113">
        <v>25395244.790600002</v>
      </c>
      <c r="K226" s="113">
        <v>35410510.047499999</v>
      </c>
      <c r="L226" s="114">
        <f t="shared" si="45"/>
        <v>147571038.84549999</v>
      </c>
      <c r="M226" s="109"/>
      <c r="N226" s="168"/>
      <c r="O226" s="160"/>
      <c r="P226" s="115">
        <v>2</v>
      </c>
      <c r="Q226" s="111" t="s">
        <v>658</v>
      </c>
      <c r="R226" s="113">
        <v>59293609.310599998</v>
      </c>
      <c r="S226" s="113">
        <v>0</v>
      </c>
      <c r="T226" s="113">
        <v>4408871.4665000001</v>
      </c>
      <c r="U226" s="113">
        <v>206381.7182</v>
      </c>
      <c r="V226" s="113">
        <v>1422059.6647000001</v>
      </c>
      <c r="W226" s="113">
        <v>19121642.7126</v>
      </c>
      <c r="X226" s="114">
        <v>24500597.068500001</v>
      </c>
      <c r="Y226" s="114">
        <f t="shared" ref="Y226:Y254" si="51">SUM(R226:X226)</f>
        <v>108953161.94109999</v>
      </c>
    </row>
    <row r="227" spans="1:25" ht="24.95" customHeight="1" x14ac:dyDescent="0.25">
      <c r="A227" s="163"/>
      <c r="B227" s="161"/>
      <c r="C227" s="111">
        <v>25</v>
      </c>
      <c r="D227" s="111" t="s">
        <v>282</v>
      </c>
      <c r="E227" s="113">
        <v>75624280.519600004</v>
      </c>
      <c r="F227" s="113">
        <v>0</v>
      </c>
      <c r="G227" s="113">
        <v>5623164.7293999996</v>
      </c>
      <c r="H227" s="113">
        <v>263223.45919999998</v>
      </c>
      <c r="I227" s="113">
        <v>1813723.9450999999</v>
      </c>
      <c r="J227" s="113">
        <v>24388133.717999998</v>
      </c>
      <c r="K227" s="113">
        <v>34051235.225100003</v>
      </c>
      <c r="L227" s="114">
        <f t="shared" si="45"/>
        <v>141763761.59639999</v>
      </c>
      <c r="M227" s="109"/>
      <c r="N227" s="168"/>
      <c r="O227" s="160"/>
      <c r="P227" s="115">
        <v>3</v>
      </c>
      <c r="Q227" s="111" t="s">
        <v>659</v>
      </c>
      <c r="R227" s="113">
        <v>73869877.418099999</v>
      </c>
      <c r="S227" s="113">
        <v>0</v>
      </c>
      <c r="T227" s="113">
        <v>5492713.2715999996</v>
      </c>
      <c r="U227" s="113">
        <v>257116.9541</v>
      </c>
      <c r="V227" s="113">
        <v>1771647.4731999999</v>
      </c>
      <c r="W227" s="113">
        <v>23822354.881700002</v>
      </c>
      <c r="X227" s="114">
        <v>29889770.037999999</v>
      </c>
      <c r="Y227" s="114">
        <f t="shared" si="51"/>
        <v>135103480.03669998</v>
      </c>
    </row>
    <row r="228" spans="1:25" ht="24.95" customHeight="1" x14ac:dyDescent="0.25">
      <c r="A228" s="1"/>
      <c r="B228" s="164" t="s">
        <v>861</v>
      </c>
      <c r="C228" s="165"/>
      <c r="D228" s="166"/>
      <c r="E228" s="116">
        <f>SUM(E203:E227)</f>
        <v>1936606700.7056999</v>
      </c>
      <c r="F228" s="116">
        <f t="shared" ref="F228:K228" si="52">SUM(F203:F227)</f>
        <v>0</v>
      </c>
      <c r="G228" s="116">
        <f t="shared" si="52"/>
        <v>143999498.82960001</v>
      </c>
      <c r="H228" s="116">
        <f t="shared" si="52"/>
        <v>6740696.3919000002</v>
      </c>
      <c r="I228" s="116">
        <f t="shared" si="52"/>
        <v>46446325.455899991</v>
      </c>
      <c r="J228" s="116">
        <f t="shared" si="52"/>
        <v>624537818.43000019</v>
      </c>
      <c r="K228" s="116">
        <f t="shared" si="52"/>
        <v>929160557.61690009</v>
      </c>
      <c r="L228" s="116">
        <f t="shared" ref="L228" si="53">SUM(L203:L227)</f>
        <v>3687491597.4299998</v>
      </c>
      <c r="M228" s="109"/>
      <c r="N228" s="168"/>
      <c r="O228" s="160"/>
      <c r="P228" s="115">
        <v>4</v>
      </c>
      <c r="Q228" s="111" t="s">
        <v>660</v>
      </c>
      <c r="R228" s="113">
        <v>65299338.875100002</v>
      </c>
      <c r="S228" s="113">
        <v>0</v>
      </c>
      <c r="T228" s="113">
        <v>4855437.1254000003</v>
      </c>
      <c r="U228" s="113">
        <v>227285.70430000001</v>
      </c>
      <c r="V228" s="113">
        <v>1566097.2072000001</v>
      </c>
      <c r="W228" s="113">
        <v>21058435.164500002</v>
      </c>
      <c r="X228" s="114">
        <v>24975443.401799999</v>
      </c>
      <c r="Y228" s="114">
        <f t="shared" si="51"/>
        <v>117982037.47830001</v>
      </c>
    </row>
    <row r="229" spans="1:25" ht="24.95" customHeight="1" x14ac:dyDescent="0.25">
      <c r="A229" s="163">
        <v>11</v>
      </c>
      <c r="B229" s="159" t="s">
        <v>46</v>
      </c>
      <c r="C229" s="111">
        <v>1</v>
      </c>
      <c r="D229" s="111" t="s">
        <v>283</v>
      </c>
      <c r="E229" s="113">
        <v>85876435.227500007</v>
      </c>
      <c r="F229" s="113">
        <f>-860012.11</f>
        <v>-860012.11</v>
      </c>
      <c r="G229" s="113">
        <v>6385480.1440000003</v>
      </c>
      <c r="H229" s="113">
        <v>298907.8665</v>
      </c>
      <c r="I229" s="113">
        <v>2059605.0081</v>
      </c>
      <c r="J229" s="113">
        <v>27694359.155099999</v>
      </c>
      <c r="K229" s="113">
        <v>33710222.536600001</v>
      </c>
      <c r="L229" s="114">
        <f t="shared" si="45"/>
        <v>155164997.82780001</v>
      </c>
      <c r="M229" s="109"/>
      <c r="N229" s="168"/>
      <c r="O229" s="160"/>
      <c r="P229" s="115">
        <v>5</v>
      </c>
      <c r="Q229" s="111" t="s">
        <v>661</v>
      </c>
      <c r="R229" s="113">
        <v>61793663.180399999</v>
      </c>
      <c r="S229" s="113">
        <v>0</v>
      </c>
      <c r="T229" s="113">
        <v>4594766.9836999997</v>
      </c>
      <c r="U229" s="113">
        <v>215083.59039999999</v>
      </c>
      <c r="V229" s="113">
        <v>1482019.3435</v>
      </c>
      <c r="W229" s="113">
        <v>19927887.051800001</v>
      </c>
      <c r="X229" s="114">
        <v>24641145.7819</v>
      </c>
      <c r="Y229" s="114">
        <f t="shared" si="51"/>
        <v>112654565.93170001</v>
      </c>
    </row>
    <row r="230" spans="1:25" ht="24.95" customHeight="1" x14ac:dyDescent="0.25">
      <c r="A230" s="163"/>
      <c r="B230" s="160"/>
      <c r="C230" s="111">
        <v>2</v>
      </c>
      <c r="D230" s="111" t="s">
        <v>284</v>
      </c>
      <c r="E230" s="113">
        <v>80637837.740600005</v>
      </c>
      <c r="F230" s="113">
        <f t="shared" ref="F230:F241" si="54">-860012.11</f>
        <v>-860012.11</v>
      </c>
      <c r="G230" s="113">
        <v>5995955.8217000002</v>
      </c>
      <c r="H230" s="113">
        <v>280674.01689999999</v>
      </c>
      <c r="I230" s="113">
        <v>1933965.8663999999</v>
      </c>
      <c r="J230" s="113">
        <v>26004959.7304</v>
      </c>
      <c r="K230" s="113">
        <v>34032456.172200002</v>
      </c>
      <c r="L230" s="114">
        <f t="shared" si="45"/>
        <v>148025837.23820001</v>
      </c>
      <c r="M230" s="109"/>
      <c r="N230" s="168"/>
      <c r="O230" s="160"/>
      <c r="P230" s="115">
        <v>6</v>
      </c>
      <c r="Q230" s="111" t="s">
        <v>662</v>
      </c>
      <c r="R230" s="113">
        <v>70379947.235499993</v>
      </c>
      <c r="S230" s="113">
        <v>0</v>
      </c>
      <c r="T230" s="113">
        <v>5233213.9127000002</v>
      </c>
      <c r="U230" s="113">
        <v>244969.6452</v>
      </c>
      <c r="V230" s="113">
        <v>1687947.2397</v>
      </c>
      <c r="W230" s="113">
        <v>22696884.551600002</v>
      </c>
      <c r="X230" s="114">
        <v>29162371.1151</v>
      </c>
      <c r="Y230" s="114">
        <f t="shared" si="51"/>
        <v>129405333.69979998</v>
      </c>
    </row>
    <row r="231" spans="1:25" ht="24.95" customHeight="1" x14ac:dyDescent="0.25">
      <c r="A231" s="163"/>
      <c r="B231" s="160"/>
      <c r="C231" s="111">
        <v>3</v>
      </c>
      <c r="D231" s="111" t="s">
        <v>285</v>
      </c>
      <c r="E231" s="113">
        <v>81332017.708499998</v>
      </c>
      <c r="F231" s="113">
        <f t="shared" si="54"/>
        <v>-860012.11</v>
      </c>
      <c r="G231" s="113">
        <v>6047572.6870999997</v>
      </c>
      <c r="H231" s="113">
        <v>283090.23100000003</v>
      </c>
      <c r="I231" s="113">
        <v>1950614.6307999999</v>
      </c>
      <c r="J231" s="113">
        <v>26228826.374299999</v>
      </c>
      <c r="K231" s="113">
        <v>34062846.8649</v>
      </c>
      <c r="L231" s="114">
        <f t="shared" si="45"/>
        <v>149044956.38659999</v>
      </c>
      <c r="M231" s="109"/>
      <c r="N231" s="168"/>
      <c r="O231" s="160"/>
      <c r="P231" s="115">
        <v>7</v>
      </c>
      <c r="Q231" s="111" t="s">
        <v>663</v>
      </c>
      <c r="R231" s="113">
        <v>58988852.590099998</v>
      </c>
      <c r="S231" s="113">
        <v>0</v>
      </c>
      <c r="T231" s="113">
        <v>4386210.7915000003</v>
      </c>
      <c r="U231" s="113">
        <v>205320.95939999999</v>
      </c>
      <c r="V231" s="113">
        <v>1414750.5762</v>
      </c>
      <c r="W231" s="113">
        <v>19023361.478</v>
      </c>
      <c r="X231" s="114">
        <v>25501841.842900001</v>
      </c>
      <c r="Y231" s="114">
        <f t="shared" si="51"/>
        <v>109520338.23809999</v>
      </c>
    </row>
    <row r="232" spans="1:25" ht="24.95" customHeight="1" x14ac:dyDescent="0.25">
      <c r="A232" s="163"/>
      <c r="B232" s="160"/>
      <c r="C232" s="111">
        <v>4</v>
      </c>
      <c r="D232" s="111" t="s">
        <v>46</v>
      </c>
      <c r="E232" s="113">
        <v>78426791.439500004</v>
      </c>
      <c r="F232" s="113">
        <f t="shared" si="54"/>
        <v>-860012.11</v>
      </c>
      <c r="G232" s="113">
        <v>5831549.926</v>
      </c>
      <c r="H232" s="113">
        <v>272978.0858</v>
      </c>
      <c r="I232" s="113">
        <v>1880937.5586000001</v>
      </c>
      <c r="J232" s="113">
        <v>25291917.669300001</v>
      </c>
      <c r="K232" s="113">
        <v>32069652.517200001</v>
      </c>
      <c r="L232" s="114">
        <f t="shared" si="45"/>
        <v>142913815.0864</v>
      </c>
      <c r="M232" s="109"/>
      <c r="N232" s="168"/>
      <c r="O232" s="160"/>
      <c r="P232" s="115">
        <v>8</v>
      </c>
      <c r="Q232" s="111" t="s">
        <v>664</v>
      </c>
      <c r="R232" s="113">
        <v>61262951.7874</v>
      </c>
      <c r="S232" s="113">
        <v>0</v>
      </c>
      <c r="T232" s="113">
        <v>4555305.0865000002</v>
      </c>
      <c r="U232" s="113">
        <v>213236.35709999999</v>
      </c>
      <c r="V232" s="113">
        <v>1469291.1039</v>
      </c>
      <c r="W232" s="113">
        <v>19756737.517200001</v>
      </c>
      <c r="X232" s="114">
        <v>24987902.9265</v>
      </c>
      <c r="Y232" s="114">
        <f t="shared" si="51"/>
        <v>112245424.77859998</v>
      </c>
    </row>
    <row r="233" spans="1:25" ht="24.95" customHeight="1" x14ac:dyDescent="0.25">
      <c r="A233" s="163"/>
      <c r="B233" s="160"/>
      <c r="C233" s="111">
        <v>5</v>
      </c>
      <c r="D233" s="111" t="s">
        <v>286</v>
      </c>
      <c r="E233" s="113">
        <v>78172292.184100002</v>
      </c>
      <c r="F233" s="113">
        <f t="shared" si="54"/>
        <v>-860012.11</v>
      </c>
      <c r="G233" s="113">
        <v>5812626.2253999999</v>
      </c>
      <c r="H233" s="113">
        <v>272092.25689999998</v>
      </c>
      <c r="I233" s="113">
        <v>1874833.8126999999</v>
      </c>
      <c r="J233" s="113">
        <v>25209844.0042</v>
      </c>
      <c r="K233" s="113">
        <v>33307826.032600001</v>
      </c>
      <c r="L233" s="114">
        <f t="shared" si="45"/>
        <v>143789502.4059</v>
      </c>
      <c r="M233" s="109"/>
      <c r="N233" s="168"/>
      <c r="O233" s="160"/>
      <c r="P233" s="115">
        <v>9</v>
      </c>
      <c r="Q233" s="111" t="s">
        <v>665</v>
      </c>
      <c r="R233" s="113">
        <v>60255152.865800001</v>
      </c>
      <c r="S233" s="113">
        <v>0</v>
      </c>
      <c r="T233" s="113">
        <v>4480368.5805000002</v>
      </c>
      <c r="U233" s="113">
        <v>209728.53769999999</v>
      </c>
      <c r="V233" s="113">
        <v>1445120.7049</v>
      </c>
      <c r="W233" s="113">
        <v>19431731.650199998</v>
      </c>
      <c r="X233" s="114">
        <v>24882425.4681</v>
      </c>
      <c r="Y233" s="114">
        <f t="shared" si="51"/>
        <v>110704527.80719998</v>
      </c>
    </row>
    <row r="234" spans="1:25" ht="24.95" customHeight="1" x14ac:dyDescent="0.25">
      <c r="A234" s="163"/>
      <c r="B234" s="160"/>
      <c r="C234" s="111">
        <v>6</v>
      </c>
      <c r="D234" s="111" t="s">
        <v>287</v>
      </c>
      <c r="E234" s="113">
        <v>81251653.227200001</v>
      </c>
      <c r="F234" s="113">
        <f t="shared" si="54"/>
        <v>-860012.11</v>
      </c>
      <c r="G234" s="113">
        <v>6041597.0570999999</v>
      </c>
      <c r="H234" s="113">
        <v>282810.5085</v>
      </c>
      <c r="I234" s="113">
        <v>1948687.2209000001</v>
      </c>
      <c r="J234" s="113">
        <v>26202909.569499999</v>
      </c>
      <c r="K234" s="113">
        <v>32489452.801800001</v>
      </c>
      <c r="L234" s="114">
        <f t="shared" si="45"/>
        <v>147357098.27500001</v>
      </c>
      <c r="M234" s="109"/>
      <c r="N234" s="168"/>
      <c r="O234" s="160"/>
      <c r="P234" s="115">
        <v>10</v>
      </c>
      <c r="Q234" s="111" t="s">
        <v>666</v>
      </c>
      <c r="R234" s="113">
        <v>68401505.360799998</v>
      </c>
      <c r="S234" s="113">
        <v>0</v>
      </c>
      <c r="T234" s="113">
        <v>5086103.6924000001</v>
      </c>
      <c r="U234" s="113">
        <v>238083.33420000001</v>
      </c>
      <c r="V234" s="113">
        <v>1640497.5663999999</v>
      </c>
      <c r="W234" s="113">
        <v>22058855.274900001</v>
      </c>
      <c r="X234" s="114">
        <v>28719563.559799999</v>
      </c>
      <c r="Y234" s="114">
        <f t="shared" si="51"/>
        <v>126144608.7885</v>
      </c>
    </row>
    <row r="235" spans="1:25" ht="24.95" customHeight="1" x14ac:dyDescent="0.25">
      <c r="A235" s="163"/>
      <c r="B235" s="160"/>
      <c r="C235" s="111">
        <v>7</v>
      </c>
      <c r="D235" s="111" t="s">
        <v>288</v>
      </c>
      <c r="E235" s="113">
        <v>94936367.061900005</v>
      </c>
      <c r="F235" s="113">
        <f t="shared" si="54"/>
        <v>-860012.11</v>
      </c>
      <c r="G235" s="113">
        <v>7059145.9135999996</v>
      </c>
      <c r="H235" s="113">
        <v>330442.53470000002</v>
      </c>
      <c r="I235" s="113">
        <v>2276892.5671000001</v>
      </c>
      <c r="J235" s="113">
        <v>30616103.6998</v>
      </c>
      <c r="K235" s="113">
        <v>37855552.577299997</v>
      </c>
      <c r="L235" s="114">
        <f t="shared" si="45"/>
        <v>172214492.24440002</v>
      </c>
      <c r="M235" s="109"/>
      <c r="N235" s="168"/>
      <c r="O235" s="160"/>
      <c r="P235" s="115">
        <v>11</v>
      </c>
      <c r="Q235" s="111" t="s">
        <v>667</v>
      </c>
      <c r="R235" s="113">
        <v>72425608.100999996</v>
      </c>
      <c r="S235" s="113">
        <v>0</v>
      </c>
      <c r="T235" s="113">
        <v>5385322.3090000004</v>
      </c>
      <c r="U235" s="113">
        <v>252089.92360000001</v>
      </c>
      <c r="V235" s="113">
        <v>1737009.0499</v>
      </c>
      <c r="W235" s="113">
        <v>23356591.3334</v>
      </c>
      <c r="X235" s="114">
        <v>31001370.6032</v>
      </c>
      <c r="Y235" s="114">
        <f t="shared" si="51"/>
        <v>134157991.32009999</v>
      </c>
    </row>
    <row r="236" spans="1:25" ht="24.95" customHeight="1" x14ac:dyDescent="0.25">
      <c r="A236" s="163"/>
      <c r="B236" s="160"/>
      <c r="C236" s="111">
        <v>8</v>
      </c>
      <c r="D236" s="111" t="s">
        <v>289</v>
      </c>
      <c r="E236" s="113">
        <v>84092104.587599993</v>
      </c>
      <c r="F236" s="113">
        <f t="shared" si="54"/>
        <v>-860012.11</v>
      </c>
      <c r="G236" s="113">
        <v>6252803.3760000002</v>
      </c>
      <c r="H236" s="113">
        <v>292697.19339999999</v>
      </c>
      <c r="I236" s="113">
        <v>2016810.7734999999</v>
      </c>
      <c r="J236" s="113">
        <v>27118928.963300001</v>
      </c>
      <c r="K236" s="113">
        <v>33665724.233800001</v>
      </c>
      <c r="L236" s="114">
        <f t="shared" si="45"/>
        <v>152579057.0176</v>
      </c>
      <c r="M236" s="109"/>
      <c r="N236" s="168"/>
      <c r="O236" s="160"/>
      <c r="P236" s="115">
        <v>12</v>
      </c>
      <c r="Q236" s="111" t="s">
        <v>668</v>
      </c>
      <c r="R236" s="113">
        <v>83707312.692100003</v>
      </c>
      <c r="S236" s="113">
        <v>0</v>
      </c>
      <c r="T236" s="113">
        <v>6224191.5570999999</v>
      </c>
      <c r="U236" s="113">
        <v>291357.85830000002</v>
      </c>
      <c r="V236" s="113">
        <v>2007582.1728999999</v>
      </c>
      <c r="W236" s="113">
        <v>26994837.122200001</v>
      </c>
      <c r="X236" s="114">
        <v>32374753.035700001</v>
      </c>
      <c r="Y236" s="114">
        <f t="shared" si="51"/>
        <v>151600034.43830001</v>
      </c>
    </row>
    <row r="237" spans="1:25" ht="24.95" customHeight="1" x14ac:dyDescent="0.25">
      <c r="A237" s="163"/>
      <c r="B237" s="160"/>
      <c r="C237" s="111">
        <v>9</v>
      </c>
      <c r="D237" s="111" t="s">
        <v>290</v>
      </c>
      <c r="E237" s="113">
        <v>76083207.662799999</v>
      </c>
      <c r="F237" s="113">
        <f t="shared" si="54"/>
        <v>-860012.11</v>
      </c>
      <c r="G237" s="113">
        <v>5657288.9935999997</v>
      </c>
      <c r="H237" s="113">
        <v>264820.83490000002</v>
      </c>
      <c r="I237" s="113">
        <v>1824730.5575999999</v>
      </c>
      <c r="J237" s="113">
        <v>24536133.493500002</v>
      </c>
      <c r="K237" s="113">
        <v>31679517.767700002</v>
      </c>
      <c r="L237" s="114">
        <f t="shared" si="45"/>
        <v>139185687.2001</v>
      </c>
      <c r="M237" s="109"/>
      <c r="N237" s="168"/>
      <c r="O237" s="160"/>
      <c r="P237" s="115">
        <v>13</v>
      </c>
      <c r="Q237" s="111" t="s">
        <v>669</v>
      </c>
      <c r="R237" s="113">
        <v>78027289.486699998</v>
      </c>
      <c r="S237" s="113">
        <v>0</v>
      </c>
      <c r="T237" s="113">
        <v>5801844.3172000004</v>
      </c>
      <c r="U237" s="113">
        <v>271587.54979999998</v>
      </c>
      <c r="V237" s="113">
        <v>1871356.1616</v>
      </c>
      <c r="W237" s="113">
        <v>25163081.9703</v>
      </c>
      <c r="X237" s="114">
        <v>30107449.1428</v>
      </c>
      <c r="Y237" s="114">
        <f t="shared" si="51"/>
        <v>141242608.6284</v>
      </c>
    </row>
    <row r="238" spans="1:25" ht="24.95" customHeight="1" x14ac:dyDescent="0.25">
      <c r="A238" s="163"/>
      <c r="B238" s="160"/>
      <c r="C238" s="111">
        <v>10</v>
      </c>
      <c r="D238" s="111" t="s">
        <v>291</v>
      </c>
      <c r="E238" s="113">
        <v>105679246.3152</v>
      </c>
      <c r="F238" s="113">
        <f t="shared" si="54"/>
        <v>-860012.11</v>
      </c>
      <c r="G238" s="113">
        <v>7857949.9391999999</v>
      </c>
      <c r="H238" s="113">
        <v>367834.99410000001</v>
      </c>
      <c r="I238" s="113">
        <v>2534542.8509</v>
      </c>
      <c r="J238" s="113">
        <v>34080583.281599998</v>
      </c>
      <c r="K238" s="113">
        <v>39138949.553000003</v>
      </c>
      <c r="L238" s="114">
        <f t="shared" si="45"/>
        <v>188799094.824</v>
      </c>
      <c r="M238" s="109"/>
      <c r="N238" s="168"/>
      <c r="O238" s="160"/>
      <c r="P238" s="115">
        <v>14</v>
      </c>
      <c r="Q238" s="111" t="s">
        <v>670</v>
      </c>
      <c r="R238" s="113">
        <v>68015630.292300001</v>
      </c>
      <c r="S238" s="113">
        <v>0</v>
      </c>
      <c r="T238" s="113">
        <v>5057411.3324999996</v>
      </c>
      <c r="U238" s="113">
        <v>236740.22889999999</v>
      </c>
      <c r="V238" s="113">
        <v>1631242.9878</v>
      </c>
      <c r="W238" s="113">
        <v>21934414.120499998</v>
      </c>
      <c r="X238" s="114">
        <v>28897359.000700001</v>
      </c>
      <c r="Y238" s="114">
        <f t="shared" si="51"/>
        <v>125772797.96269999</v>
      </c>
    </row>
    <row r="239" spans="1:25" ht="24.95" customHeight="1" x14ac:dyDescent="0.25">
      <c r="A239" s="163"/>
      <c r="B239" s="160"/>
      <c r="C239" s="111">
        <v>11</v>
      </c>
      <c r="D239" s="111" t="s">
        <v>292</v>
      </c>
      <c r="E239" s="113">
        <v>81984381.228400007</v>
      </c>
      <c r="F239" s="113">
        <f t="shared" si="54"/>
        <v>-860012.11</v>
      </c>
      <c r="G239" s="113">
        <v>6096080.2233999996</v>
      </c>
      <c r="H239" s="113">
        <v>285360.89569999999</v>
      </c>
      <c r="I239" s="113">
        <v>1966260.4964999999</v>
      </c>
      <c r="J239" s="113">
        <v>26439207.599100001</v>
      </c>
      <c r="K239" s="113">
        <v>33506057.7311</v>
      </c>
      <c r="L239" s="114">
        <f t="shared" si="45"/>
        <v>149417336.06419998</v>
      </c>
      <c r="M239" s="109"/>
      <c r="N239" s="168"/>
      <c r="O239" s="160"/>
      <c r="P239" s="115">
        <v>15</v>
      </c>
      <c r="Q239" s="111" t="s">
        <v>671</v>
      </c>
      <c r="R239" s="113">
        <v>53448128.0013</v>
      </c>
      <c r="S239" s="113">
        <v>0</v>
      </c>
      <c r="T239" s="113">
        <v>3974221.3237000001</v>
      </c>
      <c r="U239" s="113">
        <v>186035.50399999999</v>
      </c>
      <c r="V239" s="113">
        <v>1281865.4129999999</v>
      </c>
      <c r="W239" s="113">
        <v>17236528.846500002</v>
      </c>
      <c r="X239" s="114">
        <v>22418406.115200002</v>
      </c>
      <c r="Y239" s="114">
        <f t="shared" si="51"/>
        <v>98545185.203700006</v>
      </c>
    </row>
    <row r="240" spans="1:25" ht="24.95" customHeight="1" x14ac:dyDescent="0.25">
      <c r="A240" s="163"/>
      <c r="B240" s="160"/>
      <c r="C240" s="111">
        <v>12</v>
      </c>
      <c r="D240" s="111" t="s">
        <v>293</v>
      </c>
      <c r="E240" s="113">
        <v>90463467.0352</v>
      </c>
      <c r="F240" s="113">
        <f t="shared" si="54"/>
        <v>-860012.11</v>
      </c>
      <c r="G240" s="113">
        <v>6726556.2547000004</v>
      </c>
      <c r="H240" s="113">
        <v>314873.82829999999</v>
      </c>
      <c r="I240" s="113">
        <v>2169617.4191000001</v>
      </c>
      <c r="J240" s="113">
        <v>29173634.6514</v>
      </c>
      <c r="K240" s="113">
        <v>36651329.618799999</v>
      </c>
      <c r="L240" s="114">
        <f t="shared" si="45"/>
        <v>164639466.69749999</v>
      </c>
      <c r="M240" s="109"/>
      <c r="N240" s="168"/>
      <c r="O240" s="160"/>
      <c r="P240" s="115">
        <v>16</v>
      </c>
      <c r="Q240" s="111" t="s">
        <v>553</v>
      </c>
      <c r="R240" s="113">
        <v>68872971.370900005</v>
      </c>
      <c r="S240" s="113">
        <v>0</v>
      </c>
      <c r="T240" s="113">
        <v>5121160.3041000003</v>
      </c>
      <c r="U240" s="113">
        <v>239724.35370000001</v>
      </c>
      <c r="V240" s="113">
        <v>1651804.9029999999</v>
      </c>
      <c r="W240" s="113">
        <v>22210898.719500002</v>
      </c>
      <c r="X240" s="114">
        <v>26353374.549600001</v>
      </c>
      <c r="Y240" s="114">
        <f t="shared" si="51"/>
        <v>124449934.20080002</v>
      </c>
    </row>
    <row r="241" spans="1:25" ht="24.95" customHeight="1" x14ac:dyDescent="0.25">
      <c r="A241" s="163"/>
      <c r="B241" s="161"/>
      <c r="C241" s="111">
        <v>13</v>
      </c>
      <c r="D241" s="111" t="s">
        <v>294</v>
      </c>
      <c r="E241" s="113">
        <v>99079942.631600007</v>
      </c>
      <c r="F241" s="113">
        <f t="shared" si="54"/>
        <v>-860012.11</v>
      </c>
      <c r="G241" s="113">
        <v>7367248.1242000004</v>
      </c>
      <c r="H241" s="113">
        <v>344864.97</v>
      </c>
      <c r="I241" s="113">
        <v>2376269.4098</v>
      </c>
      <c r="J241" s="113">
        <v>31952368.645</v>
      </c>
      <c r="K241" s="113">
        <v>39320634.475199997</v>
      </c>
      <c r="L241" s="114">
        <f t="shared" si="45"/>
        <v>179581316.14579999</v>
      </c>
      <c r="M241" s="109"/>
      <c r="N241" s="168"/>
      <c r="O241" s="160"/>
      <c r="P241" s="115">
        <v>17</v>
      </c>
      <c r="Q241" s="111" t="s">
        <v>672</v>
      </c>
      <c r="R241" s="113">
        <v>60720940.926299997</v>
      </c>
      <c r="S241" s="113">
        <v>0</v>
      </c>
      <c r="T241" s="113">
        <v>4515002.9990999997</v>
      </c>
      <c r="U241" s="113">
        <v>211349.7941</v>
      </c>
      <c r="V241" s="113">
        <v>1456291.8651999999</v>
      </c>
      <c r="W241" s="113">
        <v>19581944.008200001</v>
      </c>
      <c r="X241" s="114">
        <v>24065898.092799999</v>
      </c>
      <c r="Y241" s="114">
        <f t="shared" si="51"/>
        <v>110551427.6857</v>
      </c>
    </row>
    <row r="242" spans="1:25" ht="24.95" customHeight="1" x14ac:dyDescent="0.25">
      <c r="A242" s="1"/>
      <c r="B242" s="164" t="s">
        <v>862</v>
      </c>
      <c r="C242" s="165"/>
      <c r="D242" s="166"/>
      <c r="E242" s="116">
        <f>SUM(E229:E241)</f>
        <v>1118015744.0500998</v>
      </c>
      <c r="F242" s="116">
        <f t="shared" ref="F242:J242" si="55">SUM(F229:F241)</f>
        <v>-11180157.43</v>
      </c>
      <c r="G242" s="116">
        <f t="shared" si="55"/>
        <v>83131854.686000004</v>
      </c>
      <c r="H242" s="116">
        <f t="shared" si="55"/>
        <v>3891448.2166999998</v>
      </c>
      <c r="I242" s="116">
        <f t="shared" si="55"/>
        <v>26813768.171999998</v>
      </c>
      <c r="J242" s="116">
        <f t="shared" si="55"/>
        <v>360549776.83649993</v>
      </c>
      <c r="K242" s="116">
        <f t="shared" ref="K242:L242" si="56">SUM(K229:K241)</f>
        <v>451490222.88220006</v>
      </c>
      <c r="L242" s="116">
        <f t="shared" si="56"/>
        <v>2032712657.4134998</v>
      </c>
      <c r="M242" s="109"/>
      <c r="N242" s="168"/>
      <c r="O242" s="160"/>
      <c r="P242" s="115">
        <v>18</v>
      </c>
      <c r="Q242" s="111" t="s">
        <v>673</v>
      </c>
      <c r="R242" s="113">
        <v>63302238.285400003</v>
      </c>
      <c r="S242" s="113">
        <v>0</v>
      </c>
      <c r="T242" s="113">
        <v>4706939.5064000003</v>
      </c>
      <c r="U242" s="113">
        <v>220334.44839999999</v>
      </c>
      <c r="V242" s="113">
        <v>1518200.0353999999</v>
      </c>
      <c r="W242" s="113">
        <v>20414388.624299999</v>
      </c>
      <c r="X242" s="114">
        <v>27001929.072299998</v>
      </c>
      <c r="Y242" s="114">
        <f t="shared" si="51"/>
        <v>117164029.97220002</v>
      </c>
    </row>
    <row r="243" spans="1:25" ht="24.95" customHeight="1" x14ac:dyDescent="0.25">
      <c r="A243" s="163">
        <v>12</v>
      </c>
      <c r="B243" s="159" t="s">
        <v>47</v>
      </c>
      <c r="C243" s="111">
        <v>1</v>
      </c>
      <c r="D243" s="111" t="s">
        <v>295</v>
      </c>
      <c r="E243" s="113">
        <v>102866037.51530001</v>
      </c>
      <c r="F243" s="113">
        <v>0</v>
      </c>
      <c r="G243" s="113">
        <v>7648769.2845999999</v>
      </c>
      <c r="H243" s="113">
        <v>358043.13170000003</v>
      </c>
      <c r="I243" s="113">
        <v>2467072.6664</v>
      </c>
      <c r="J243" s="128">
        <v>33173349.362500001</v>
      </c>
      <c r="K243" s="113">
        <v>37697535.840099998</v>
      </c>
      <c r="L243" s="114">
        <f t="shared" si="45"/>
        <v>184210807.80059999</v>
      </c>
      <c r="M243" s="109"/>
      <c r="N243" s="168"/>
      <c r="O243" s="160"/>
      <c r="P243" s="115">
        <v>19</v>
      </c>
      <c r="Q243" s="111" t="s">
        <v>674</v>
      </c>
      <c r="R243" s="113">
        <v>67081026.815099999</v>
      </c>
      <c r="S243" s="113">
        <v>0</v>
      </c>
      <c r="T243" s="113">
        <v>4987917.3912000004</v>
      </c>
      <c r="U243" s="113">
        <v>233487.179</v>
      </c>
      <c r="V243" s="113">
        <v>1608828.0611</v>
      </c>
      <c r="W243" s="113">
        <v>21633013.109900001</v>
      </c>
      <c r="X243" s="114">
        <v>26802115.2119</v>
      </c>
      <c r="Y243" s="114">
        <f t="shared" si="51"/>
        <v>122346387.76820001</v>
      </c>
    </row>
    <row r="244" spans="1:25" ht="24.95" customHeight="1" x14ac:dyDescent="0.25">
      <c r="A244" s="163"/>
      <c r="B244" s="160"/>
      <c r="C244" s="111">
        <v>2</v>
      </c>
      <c r="D244" s="111" t="s">
        <v>296</v>
      </c>
      <c r="E244" s="113">
        <v>97700352.150600001</v>
      </c>
      <c r="F244" s="113">
        <v>0</v>
      </c>
      <c r="G244" s="113">
        <v>7264666.4601999996</v>
      </c>
      <c r="H244" s="113">
        <v>340063.06550000003</v>
      </c>
      <c r="I244" s="113">
        <v>2343182.2019000002</v>
      </c>
      <c r="J244" s="128">
        <v>31507463.425500002</v>
      </c>
      <c r="K244" s="113">
        <v>42825652.0999</v>
      </c>
      <c r="L244" s="114">
        <f t="shared" si="45"/>
        <v>181981379.40360001</v>
      </c>
      <c r="M244" s="109"/>
      <c r="N244" s="168"/>
      <c r="O244" s="160"/>
      <c r="P244" s="115">
        <v>20</v>
      </c>
      <c r="Q244" s="111" t="s">
        <v>557</v>
      </c>
      <c r="R244" s="113">
        <v>66386589.005099997</v>
      </c>
      <c r="S244" s="113">
        <v>0</v>
      </c>
      <c r="T244" s="113">
        <v>4936281.3535000002</v>
      </c>
      <c r="U244" s="113">
        <v>231070.0675</v>
      </c>
      <c r="V244" s="113">
        <v>1592173.1128</v>
      </c>
      <c r="W244" s="113">
        <v>21409063.314300001</v>
      </c>
      <c r="X244" s="114">
        <v>27853066.238600001</v>
      </c>
      <c r="Y244" s="114">
        <f t="shared" si="51"/>
        <v>122408243.09179999</v>
      </c>
    </row>
    <row r="245" spans="1:25" ht="24.95" customHeight="1" x14ac:dyDescent="0.25">
      <c r="A245" s="163"/>
      <c r="B245" s="160"/>
      <c r="C245" s="111">
        <v>3</v>
      </c>
      <c r="D245" s="111" t="s">
        <v>297</v>
      </c>
      <c r="E245" s="113">
        <v>64650112.492299996</v>
      </c>
      <c r="F245" s="113">
        <v>0</v>
      </c>
      <c r="G245" s="113">
        <v>4807162.8558999998</v>
      </c>
      <c r="H245" s="113">
        <v>225025.959</v>
      </c>
      <c r="I245" s="113">
        <v>1550526.5806</v>
      </c>
      <c r="J245" s="128">
        <v>20849065.637600001</v>
      </c>
      <c r="K245" s="113">
        <v>27360744.911600001</v>
      </c>
      <c r="L245" s="114">
        <f t="shared" si="45"/>
        <v>119442638.43700001</v>
      </c>
      <c r="M245" s="109"/>
      <c r="N245" s="168"/>
      <c r="O245" s="160"/>
      <c r="P245" s="115">
        <v>21</v>
      </c>
      <c r="Q245" s="111" t="s">
        <v>675</v>
      </c>
      <c r="R245" s="113">
        <v>71827787.323300004</v>
      </c>
      <c r="S245" s="113">
        <v>0</v>
      </c>
      <c r="T245" s="113">
        <v>5340870.3857000005</v>
      </c>
      <c r="U245" s="113">
        <v>250009.10440000001</v>
      </c>
      <c r="V245" s="113">
        <v>1722671.3021</v>
      </c>
      <c r="W245" s="113">
        <v>23163799.640500002</v>
      </c>
      <c r="X245" s="114">
        <v>29441952.303399999</v>
      </c>
      <c r="Y245" s="114">
        <f t="shared" si="51"/>
        <v>131747090.05940001</v>
      </c>
    </row>
    <row r="246" spans="1:25" ht="24.95" customHeight="1" x14ac:dyDescent="0.25">
      <c r="A246" s="163"/>
      <c r="B246" s="160"/>
      <c r="C246" s="111">
        <v>4</v>
      </c>
      <c r="D246" s="111" t="s">
        <v>298</v>
      </c>
      <c r="E246" s="113">
        <v>66559195.624300003</v>
      </c>
      <c r="F246" s="113">
        <v>0</v>
      </c>
      <c r="G246" s="113">
        <v>4949115.7955999998</v>
      </c>
      <c r="H246" s="113">
        <v>231670.8548</v>
      </c>
      <c r="I246" s="113">
        <v>1596312.7985</v>
      </c>
      <c r="J246" s="128">
        <v>21464727.3587</v>
      </c>
      <c r="K246" s="113">
        <v>28286045.915899999</v>
      </c>
      <c r="L246" s="114">
        <f t="shared" si="45"/>
        <v>123087068.34779999</v>
      </c>
      <c r="M246" s="109"/>
      <c r="N246" s="168"/>
      <c r="O246" s="160"/>
      <c r="P246" s="115">
        <v>22</v>
      </c>
      <c r="Q246" s="111" t="s">
        <v>676</v>
      </c>
      <c r="R246" s="113">
        <v>65195629.986100003</v>
      </c>
      <c r="S246" s="113">
        <v>0</v>
      </c>
      <c r="T246" s="113">
        <v>4847725.6845000004</v>
      </c>
      <c r="U246" s="113">
        <v>226924.72750000001</v>
      </c>
      <c r="V246" s="113">
        <v>1563609.9201</v>
      </c>
      <c r="W246" s="113">
        <v>21024990.0033</v>
      </c>
      <c r="X246" s="114">
        <v>26777196.1624</v>
      </c>
      <c r="Y246" s="114">
        <f t="shared" si="51"/>
        <v>119636076.48390001</v>
      </c>
    </row>
    <row r="247" spans="1:25" ht="24.95" customHeight="1" x14ac:dyDescent="0.25">
      <c r="A247" s="163"/>
      <c r="B247" s="160"/>
      <c r="C247" s="111">
        <v>5</v>
      </c>
      <c r="D247" s="111" t="s">
        <v>299</v>
      </c>
      <c r="E247" s="113">
        <v>79694313.671299994</v>
      </c>
      <c r="F247" s="113">
        <v>0</v>
      </c>
      <c r="G247" s="113">
        <v>5925798.5754000004</v>
      </c>
      <c r="H247" s="113">
        <v>277389.91729999997</v>
      </c>
      <c r="I247" s="113">
        <v>1911336.9938999999</v>
      </c>
      <c r="J247" s="128">
        <v>25700681.910999998</v>
      </c>
      <c r="K247" s="113">
        <v>31475090.948899999</v>
      </c>
      <c r="L247" s="114">
        <f t="shared" si="45"/>
        <v>144984612.01779997</v>
      </c>
      <c r="M247" s="109"/>
      <c r="N247" s="168"/>
      <c r="O247" s="160"/>
      <c r="P247" s="115">
        <v>23</v>
      </c>
      <c r="Q247" s="111" t="s">
        <v>677</v>
      </c>
      <c r="R247" s="113">
        <v>80167176.017399997</v>
      </c>
      <c r="S247" s="113">
        <v>0</v>
      </c>
      <c r="T247" s="113">
        <v>5960959.0140000004</v>
      </c>
      <c r="U247" s="113">
        <v>279035.79700000002</v>
      </c>
      <c r="V247" s="113">
        <v>1922677.8193000001</v>
      </c>
      <c r="W247" s="113">
        <v>25853175.660999998</v>
      </c>
      <c r="X247" s="114">
        <v>32591641.059700001</v>
      </c>
      <c r="Y247" s="114">
        <f t="shared" si="51"/>
        <v>146774665.36840001</v>
      </c>
    </row>
    <row r="248" spans="1:25" ht="24.95" customHeight="1" x14ac:dyDescent="0.25">
      <c r="A248" s="163"/>
      <c r="B248" s="160"/>
      <c r="C248" s="111">
        <v>6</v>
      </c>
      <c r="D248" s="111" t="s">
        <v>300</v>
      </c>
      <c r="E248" s="113">
        <v>67737285.503999993</v>
      </c>
      <c r="F248" s="113">
        <v>0</v>
      </c>
      <c r="G248" s="113">
        <v>5036714.5591000002</v>
      </c>
      <c r="H248" s="113">
        <v>235771.40150000001</v>
      </c>
      <c r="I248" s="113">
        <v>1624567.3459999999</v>
      </c>
      <c r="J248" s="128">
        <v>21844650.490800001</v>
      </c>
      <c r="K248" s="113">
        <v>28714284.3972</v>
      </c>
      <c r="L248" s="114">
        <f t="shared" si="45"/>
        <v>125193273.69860001</v>
      </c>
      <c r="M248" s="109"/>
      <c r="N248" s="168"/>
      <c r="O248" s="160"/>
      <c r="P248" s="115">
        <v>24</v>
      </c>
      <c r="Q248" s="111" t="s">
        <v>678</v>
      </c>
      <c r="R248" s="113">
        <v>66479713.408799998</v>
      </c>
      <c r="S248" s="113">
        <v>0</v>
      </c>
      <c r="T248" s="113">
        <v>4943205.7680000002</v>
      </c>
      <c r="U248" s="113">
        <v>231394.20310000001</v>
      </c>
      <c r="V248" s="113">
        <v>1594406.5484</v>
      </c>
      <c r="W248" s="113">
        <v>21439095.076499999</v>
      </c>
      <c r="X248" s="114">
        <v>27656218.9318</v>
      </c>
      <c r="Y248" s="114">
        <f t="shared" si="51"/>
        <v>122344033.9366</v>
      </c>
    </row>
    <row r="249" spans="1:25" ht="24.95" customHeight="1" x14ac:dyDescent="0.25">
      <c r="A249" s="163"/>
      <c r="B249" s="160"/>
      <c r="C249" s="111">
        <v>7</v>
      </c>
      <c r="D249" s="111" t="s">
        <v>301</v>
      </c>
      <c r="E249" s="113">
        <v>67799589.102500007</v>
      </c>
      <c r="F249" s="113">
        <v>0</v>
      </c>
      <c r="G249" s="113">
        <v>5041347.2430999996</v>
      </c>
      <c r="H249" s="113">
        <v>235988.26</v>
      </c>
      <c r="I249" s="113">
        <v>1626061.5952999999</v>
      </c>
      <c r="J249" s="128">
        <v>21864742.827300001</v>
      </c>
      <c r="K249" s="113">
        <v>26653057.088799998</v>
      </c>
      <c r="L249" s="114">
        <f t="shared" si="45"/>
        <v>123220786.11700001</v>
      </c>
      <c r="M249" s="109"/>
      <c r="N249" s="168"/>
      <c r="O249" s="160"/>
      <c r="P249" s="115">
        <v>25</v>
      </c>
      <c r="Q249" s="111" t="s">
        <v>679</v>
      </c>
      <c r="R249" s="113">
        <v>87586195.167500004</v>
      </c>
      <c r="S249" s="113">
        <v>0</v>
      </c>
      <c r="T249" s="113">
        <v>6512612.0878999997</v>
      </c>
      <c r="U249" s="113">
        <v>304858.98330000002</v>
      </c>
      <c r="V249" s="113">
        <v>2100610.7873</v>
      </c>
      <c r="W249" s="113">
        <v>28245740.983199999</v>
      </c>
      <c r="X249" s="114">
        <v>28816405.051399998</v>
      </c>
      <c r="Y249" s="114">
        <f t="shared" si="51"/>
        <v>153566423.06060001</v>
      </c>
    </row>
    <row r="250" spans="1:25" ht="24.95" customHeight="1" x14ac:dyDescent="0.25">
      <c r="A250" s="163"/>
      <c r="B250" s="160"/>
      <c r="C250" s="111">
        <v>8</v>
      </c>
      <c r="D250" s="111" t="s">
        <v>302</v>
      </c>
      <c r="E250" s="113">
        <v>78653175.670499995</v>
      </c>
      <c r="F250" s="113">
        <v>0</v>
      </c>
      <c r="G250" s="113">
        <v>5848383.0887000002</v>
      </c>
      <c r="H250" s="113">
        <v>273766.05550000002</v>
      </c>
      <c r="I250" s="113">
        <v>1886367.0120000001</v>
      </c>
      <c r="J250" s="128">
        <v>25364924.498100001</v>
      </c>
      <c r="K250" s="113">
        <v>30042904.833299998</v>
      </c>
      <c r="L250" s="114">
        <f t="shared" si="45"/>
        <v>142069521.15809998</v>
      </c>
      <c r="M250" s="109"/>
      <c r="N250" s="168"/>
      <c r="O250" s="160"/>
      <c r="P250" s="115">
        <v>26</v>
      </c>
      <c r="Q250" s="111" t="s">
        <v>680</v>
      </c>
      <c r="R250" s="113">
        <v>59950708.384199999</v>
      </c>
      <c r="S250" s="113">
        <v>0</v>
      </c>
      <c r="T250" s="113">
        <v>4457731.1224999996</v>
      </c>
      <c r="U250" s="113">
        <v>208668.8658</v>
      </c>
      <c r="V250" s="113">
        <v>1437819.1048999999</v>
      </c>
      <c r="W250" s="113">
        <v>19333551.1098</v>
      </c>
      <c r="X250" s="114">
        <v>25024688.190200001</v>
      </c>
      <c r="Y250" s="114">
        <f t="shared" si="51"/>
        <v>110413166.7774</v>
      </c>
    </row>
    <row r="251" spans="1:25" ht="24.95" customHeight="1" x14ac:dyDescent="0.25">
      <c r="A251" s="163"/>
      <c r="B251" s="160"/>
      <c r="C251" s="111">
        <v>9</v>
      </c>
      <c r="D251" s="111" t="s">
        <v>303</v>
      </c>
      <c r="E251" s="113">
        <v>86567473.816799998</v>
      </c>
      <c r="F251" s="113">
        <v>0</v>
      </c>
      <c r="G251" s="113">
        <v>6436863.4271999998</v>
      </c>
      <c r="H251" s="113">
        <v>301313.14640000003</v>
      </c>
      <c r="I251" s="113">
        <v>2076178.4317999999</v>
      </c>
      <c r="J251" s="128">
        <v>27917212.733399998</v>
      </c>
      <c r="K251" s="113">
        <v>33445409.8728</v>
      </c>
      <c r="L251" s="114">
        <f t="shared" si="45"/>
        <v>156744451.42840001</v>
      </c>
      <c r="M251" s="109"/>
      <c r="N251" s="168"/>
      <c r="O251" s="160"/>
      <c r="P251" s="115">
        <v>27</v>
      </c>
      <c r="Q251" s="111" t="s">
        <v>681</v>
      </c>
      <c r="R251" s="113">
        <v>72513240.291299999</v>
      </c>
      <c r="S251" s="113">
        <v>0</v>
      </c>
      <c r="T251" s="113">
        <v>5391838.3410999998</v>
      </c>
      <c r="U251" s="113">
        <v>252394.94270000001</v>
      </c>
      <c r="V251" s="113">
        <v>1739110.7638000001</v>
      </c>
      <c r="W251" s="113">
        <v>23384851.907400001</v>
      </c>
      <c r="X251" s="114">
        <v>28661550.957699999</v>
      </c>
      <c r="Y251" s="114">
        <f t="shared" si="51"/>
        <v>131942987.204</v>
      </c>
    </row>
    <row r="252" spans="1:25" ht="24.95" customHeight="1" x14ac:dyDescent="0.25">
      <c r="A252" s="163"/>
      <c r="B252" s="160"/>
      <c r="C252" s="111">
        <v>10</v>
      </c>
      <c r="D252" s="111" t="s">
        <v>304</v>
      </c>
      <c r="E252" s="113">
        <v>62990540.494999997</v>
      </c>
      <c r="F252" s="113">
        <v>0</v>
      </c>
      <c r="G252" s="113">
        <v>4683762.7170000002</v>
      </c>
      <c r="H252" s="113">
        <v>219249.5301</v>
      </c>
      <c r="I252" s="113">
        <v>1510724.4767</v>
      </c>
      <c r="J252" s="128">
        <v>20313868.9586</v>
      </c>
      <c r="K252" s="113">
        <v>25009190.898800001</v>
      </c>
      <c r="L252" s="114">
        <f t="shared" si="45"/>
        <v>114727337.07619999</v>
      </c>
      <c r="M252" s="109"/>
      <c r="N252" s="168"/>
      <c r="O252" s="160"/>
      <c r="P252" s="115">
        <v>28</v>
      </c>
      <c r="Q252" s="111" t="s">
        <v>682</v>
      </c>
      <c r="R252" s="113">
        <v>72745743.4745</v>
      </c>
      <c r="S252" s="113">
        <v>0</v>
      </c>
      <c r="T252" s="113">
        <v>5409126.4884000001</v>
      </c>
      <c r="U252" s="113">
        <v>253204.21040000001</v>
      </c>
      <c r="V252" s="113">
        <v>1744686.9701</v>
      </c>
      <c r="W252" s="113">
        <v>23459832.0418</v>
      </c>
      <c r="X252" s="114">
        <v>29772755.982500002</v>
      </c>
      <c r="Y252" s="114">
        <f t="shared" si="51"/>
        <v>133385349.16770001</v>
      </c>
    </row>
    <row r="253" spans="1:25" ht="24.95" customHeight="1" x14ac:dyDescent="0.25">
      <c r="A253" s="163"/>
      <c r="B253" s="160"/>
      <c r="C253" s="111">
        <v>11</v>
      </c>
      <c r="D253" s="111" t="s">
        <v>305</v>
      </c>
      <c r="E253" s="113">
        <v>108084742.5785</v>
      </c>
      <c r="F253" s="113">
        <v>0</v>
      </c>
      <c r="G253" s="113">
        <v>8036814.4738999996</v>
      </c>
      <c r="H253" s="113">
        <v>376207.74219999998</v>
      </c>
      <c r="I253" s="113">
        <v>2592234.7211000002</v>
      </c>
      <c r="J253" s="128">
        <v>34856333.663900003</v>
      </c>
      <c r="K253" s="113">
        <v>44882924.003700003</v>
      </c>
      <c r="L253" s="114">
        <f t="shared" si="45"/>
        <v>198829257.18330002</v>
      </c>
      <c r="M253" s="109"/>
      <c r="N253" s="168"/>
      <c r="O253" s="160"/>
      <c r="P253" s="115">
        <v>29</v>
      </c>
      <c r="Q253" s="111" t="s">
        <v>683</v>
      </c>
      <c r="R253" s="113">
        <v>64105410.917800002</v>
      </c>
      <c r="S253" s="113">
        <v>0</v>
      </c>
      <c r="T253" s="113">
        <v>4766660.6963</v>
      </c>
      <c r="U253" s="113">
        <v>223130.03039999999</v>
      </c>
      <c r="V253" s="113">
        <v>1537462.8095</v>
      </c>
      <c r="W253" s="113">
        <v>20673404.3983</v>
      </c>
      <c r="X253" s="114">
        <v>26770603.821199998</v>
      </c>
      <c r="Y253" s="114">
        <f t="shared" si="51"/>
        <v>118076672.67349999</v>
      </c>
    </row>
    <row r="254" spans="1:25" ht="24.95" customHeight="1" x14ac:dyDescent="0.25">
      <c r="A254" s="163"/>
      <c r="B254" s="160"/>
      <c r="C254" s="111">
        <v>12</v>
      </c>
      <c r="D254" s="111" t="s">
        <v>306</v>
      </c>
      <c r="E254" s="113">
        <v>111236395.67550001</v>
      </c>
      <c r="F254" s="113">
        <v>0</v>
      </c>
      <c r="G254" s="113">
        <v>8271160.6972000003</v>
      </c>
      <c r="H254" s="113">
        <v>387177.6188</v>
      </c>
      <c r="I254" s="113">
        <v>2667821.9352000002</v>
      </c>
      <c r="J254" s="128">
        <v>35872712.750500001</v>
      </c>
      <c r="K254" s="113">
        <v>45117940.965800002</v>
      </c>
      <c r="L254" s="114">
        <f t="shared" si="45"/>
        <v>203553209.64300001</v>
      </c>
      <c r="M254" s="109"/>
      <c r="N254" s="169"/>
      <c r="O254" s="161"/>
      <c r="P254" s="115">
        <v>30</v>
      </c>
      <c r="Q254" s="111" t="s">
        <v>684</v>
      </c>
      <c r="R254" s="113">
        <v>71322069.370199993</v>
      </c>
      <c r="S254" s="113">
        <v>0</v>
      </c>
      <c r="T254" s="113">
        <v>5303266.9157999996</v>
      </c>
      <c r="U254" s="113">
        <v>248248.8651</v>
      </c>
      <c r="V254" s="113">
        <v>1710542.4890999999</v>
      </c>
      <c r="W254" s="113">
        <v>23000710.2599</v>
      </c>
      <c r="X254" s="114">
        <v>30305219.3774</v>
      </c>
      <c r="Y254" s="114">
        <f t="shared" si="51"/>
        <v>131890057.27749999</v>
      </c>
    </row>
    <row r="255" spans="1:25" ht="24.95" customHeight="1" x14ac:dyDescent="0.25">
      <c r="A255" s="163"/>
      <c r="B255" s="160"/>
      <c r="C255" s="111">
        <v>13</v>
      </c>
      <c r="D255" s="111" t="s">
        <v>307</v>
      </c>
      <c r="E255" s="113">
        <v>87187895.566599995</v>
      </c>
      <c r="F255" s="113">
        <v>0</v>
      </c>
      <c r="G255" s="113">
        <v>6482995.8819000004</v>
      </c>
      <c r="H255" s="113">
        <v>303472.63219999999</v>
      </c>
      <c r="I255" s="113">
        <v>2091058.2267</v>
      </c>
      <c r="J255" s="128">
        <v>28117293.031599998</v>
      </c>
      <c r="K255" s="113">
        <v>32463678.428199999</v>
      </c>
      <c r="L255" s="114">
        <f t="shared" si="45"/>
        <v>156646393.76719999</v>
      </c>
      <c r="M255" s="109"/>
      <c r="N255" s="110"/>
      <c r="O255" s="164" t="s">
        <v>880</v>
      </c>
      <c r="P255" s="165"/>
      <c r="Q255" s="166"/>
      <c r="R255" s="116">
        <f>SUM(R225:R254)</f>
        <v>2032554055.7363</v>
      </c>
      <c r="S255" s="116">
        <f t="shared" ref="S255:Y255" si="57">SUM(S225:S254)</f>
        <v>0</v>
      </c>
      <c r="T255" s="116">
        <f t="shared" si="57"/>
        <v>151133818.37610003</v>
      </c>
      <c r="U255" s="116">
        <f t="shared" si="57"/>
        <v>7074657.8459000001</v>
      </c>
      <c r="V255" s="116">
        <f t="shared" si="57"/>
        <v>48747464.906199999</v>
      </c>
      <c r="W255" s="116">
        <f t="shared" si="57"/>
        <v>655479956.43530011</v>
      </c>
      <c r="X255" s="116">
        <f t="shared" si="57"/>
        <v>824953596.62230003</v>
      </c>
      <c r="Y255" s="116">
        <f t="shared" si="57"/>
        <v>3719943549.9221005</v>
      </c>
    </row>
    <row r="256" spans="1:25" ht="24.95" customHeight="1" x14ac:dyDescent="0.25">
      <c r="A256" s="163"/>
      <c r="B256" s="160"/>
      <c r="C256" s="111">
        <v>14</v>
      </c>
      <c r="D256" s="111" t="s">
        <v>308</v>
      </c>
      <c r="E256" s="113">
        <v>83148934.743599996</v>
      </c>
      <c r="F256" s="113">
        <v>0</v>
      </c>
      <c r="G256" s="113">
        <v>6182672.4687999999</v>
      </c>
      <c r="H256" s="113">
        <v>289414.32669999998</v>
      </c>
      <c r="I256" s="113">
        <v>1994190.3965</v>
      </c>
      <c r="J256" s="128">
        <v>26814765.378400002</v>
      </c>
      <c r="K256" s="113">
        <v>30560601.384100001</v>
      </c>
      <c r="L256" s="114">
        <f t="shared" si="45"/>
        <v>148990578.6981</v>
      </c>
      <c r="M256" s="109"/>
      <c r="N256" s="167">
        <v>30</v>
      </c>
      <c r="O256" s="159" t="s">
        <v>65</v>
      </c>
      <c r="P256" s="115">
        <v>1</v>
      </c>
      <c r="Q256" s="111" t="s">
        <v>685</v>
      </c>
      <c r="R256" s="113">
        <v>70194474.880899996</v>
      </c>
      <c r="S256" s="113">
        <v>0</v>
      </c>
      <c r="T256" s="113">
        <v>5219422.8181999996</v>
      </c>
      <c r="U256" s="113">
        <v>244324.07639999999</v>
      </c>
      <c r="V256" s="113">
        <v>1683498.9904</v>
      </c>
      <c r="W256" s="113">
        <v>22637071.425999999</v>
      </c>
      <c r="X256" s="113">
        <v>34669728.0189</v>
      </c>
      <c r="Y256" s="114">
        <f t="shared" si="46"/>
        <v>134648520.21079999</v>
      </c>
    </row>
    <row r="257" spans="1:25" ht="24.95" customHeight="1" x14ac:dyDescent="0.25">
      <c r="A257" s="163"/>
      <c r="B257" s="160"/>
      <c r="C257" s="111">
        <v>15</v>
      </c>
      <c r="D257" s="111" t="s">
        <v>309</v>
      </c>
      <c r="E257" s="113">
        <v>90750220.763999999</v>
      </c>
      <c r="F257" s="113">
        <v>0</v>
      </c>
      <c r="G257" s="113">
        <v>6747878.2883000001</v>
      </c>
      <c r="H257" s="113">
        <v>315871.92460000003</v>
      </c>
      <c r="I257" s="113">
        <v>2176494.7355</v>
      </c>
      <c r="J257" s="128">
        <v>29266110.087000001</v>
      </c>
      <c r="K257" s="113">
        <v>29341479.7346</v>
      </c>
      <c r="L257" s="114">
        <f t="shared" si="45"/>
        <v>158598055.53400001</v>
      </c>
      <c r="M257" s="109"/>
      <c r="N257" s="168"/>
      <c r="O257" s="160"/>
      <c r="P257" s="115">
        <v>2</v>
      </c>
      <c r="Q257" s="111" t="s">
        <v>686</v>
      </c>
      <c r="R257" s="113">
        <v>81516725.721100003</v>
      </c>
      <c r="S257" s="113">
        <v>0</v>
      </c>
      <c r="T257" s="113">
        <v>6061306.9478000002</v>
      </c>
      <c r="U257" s="113">
        <v>283733.13939999999</v>
      </c>
      <c r="V257" s="113">
        <v>1955044.5486000001</v>
      </c>
      <c r="W257" s="113">
        <v>26288393.0066</v>
      </c>
      <c r="X257" s="113">
        <v>39758092.461599998</v>
      </c>
      <c r="Y257" s="114">
        <f t="shared" si="46"/>
        <v>155863295.8251</v>
      </c>
    </row>
    <row r="258" spans="1:25" ht="24.95" customHeight="1" x14ac:dyDescent="0.25">
      <c r="A258" s="163"/>
      <c r="B258" s="160"/>
      <c r="C258" s="111">
        <v>16</v>
      </c>
      <c r="D258" s="111" t="s">
        <v>310</v>
      </c>
      <c r="E258" s="113">
        <v>79606795.494599998</v>
      </c>
      <c r="F258" s="113">
        <v>0</v>
      </c>
      <c r="G258" s="113">
        <v>5919291.0209999997</v>
      </c>
      <c r="H258" s="113">
        <v>277085.29509999999</v>
      </c>
      <c r="I258" s="113">
        <v>1909238.0145</v>
      </c>
      <c r="J258" s="128">
        <v>25672458.1054</v>
      </c>
      <c r="K258" s="113">
        <v>30595936.332699999</v>
      </c>
      <c r="L258" s="114">
        <f t="shared" si="45"/>
        <v>143980804.2633</v>
      </c>
      <c r="M258" s="109"/>
      <c r="N258" s="168"/>
      <c r="O258" s="160"/>
      <c r="P258" s="115">
        <v>3</v>
      </c>
      <c r="Q258" s="111" t="s">
        <v>687</v>
      </c>
      <c r="R258" s="113">
        <v>81199566.093400002</v>
      </c>
      <c r="S258" s="113">
        <v>0</v>
      </c>
      <c r="T258" s="113">
        <v>6037724.0346999997</v>
      </c>
      <c r="U258" s="113">
        <v>282629.21010000003</v>
      </c>
      <c r="V258" s="113">
        <v>1947437.9967</v>
      </c>
      <c r="W258" s="113">
        <v>26186111.948800001</v>
      </c>
      <c r="X258" s="113">
        <v>37011920.907300003</v>
      </c>
      <c r="Y258" s="114">
        <f t="shared" si="46"/>
        <v>152665390.19100001</v>
      </c>
    </row>
    <row r="259" spans="1:25" ht="24.95" customHeight="1" x14ac:dyDescent="0.25">
      <c r="A259" s="163"/>
      <c r="B259" s="160"/>
      <c r="C259" s="111">
        <v>17</v>
      </c>
      <c r="D259" s="111" t="s">
        <v>311</v>
      </c>
      <c r="E259" s="113">
        <v>65288381.884400003</v>
      </c>
      <c r="F259" s="113">
        <v>0</v>
      </c>
      <c r="G259" s="113">
        <v>4854622.4007999999</v>
      </c>
      <c r="H259" s="113">
        <v>227247.56659999999</v>
      </c>
      <c r="I259" s="113">
        <v>1565834.4217999999</v>
      </c>
      <c r="J259" s="128">
        <v>21054901.636</v>
      </c>
      <c r="K259" s="113">
        <v>26838499.645500001</v>
      </c>
      <c r="L259" s="114">
        <f t="shared" si="45"/>
        <v>119829487.55509999</v>
      </c>
      <c r="M259" s="109"/>
      <c r="N259" s="168"/>
      <c r="O259" s="160"/>
      <c r="P259" s="115">
        <v>4</v>
      </c>
      <c r="Q259" s="111" t="s">
        <v>688</v>
      </c>
      <c r="R259" s="113">
        <v>86995781.4956</v>
      </c>
      <c r="S259" s="113">
        <v>0</v>
      </c>
      <c r="T259" s="113">
        <v>6468710.9319000002</v>
      </c>
      <c r="U259" s="113">
        <v>302803.94579999999</v>
      </c>
      <c r="V259" s="113">
        <v>2086450.6867</v>
      </c>
      <c r="W259" s="113">
        <v>28055338.013700001</v>
      </c>
      <c r="X259" s="113">
        <v>33128372.733899999</v>
      </c>
      <c r="Y259" s="114">
        <f t="shared" si="46"/>
        <v>157037457.80760002</v>
      </c>
    </row>
    <row r="260" spans="1:25" ht="24.95" customHeight="1" x14ac:dyDescent="0.25">
      <c r="A260" s="163"/>
      <c r="B260" s="161"/>
      <c r="C260" s="111">
        <v>18</v>
      </c>
      <c r="D260" s="111" t="s">
        <v>312</v>
      </c>
      <c r="E260" s="113">
        <v>81244804.558200002</v>
      </c>
      <c r="F260" s="113">
        <v>0</v>
      </c>
      <c r="G260" s="113">
        <v>6041087.8132999996</v>
      </c>
      <c r="H260" s="113">
        <v>282786.67050000001</v>
      </c>
      <c r="I260" s="113">
        <v>1948522.9669000001</v>
      </c>
      <c r="J260" s="128">
        <v>26200700.936900001</v>
      </c>
      <c r="K260" s="113">
        <v>28382755.560600001</v>
      </c>
      <c r="L260" s="114">
        <f t="shared" si="45"/>
        <v>144100658.50640002</v>
      </c>
      <c r="M260" s="109"/>
      <c r="N260" s="168"/>
      <c r="O260" s="160"/>
      <c r="P260" s="115">
        <v>5</v>
      </c>
      <c r="Q260" s="111" t="s">
        <v>689</v>
      </c>
      <c r="R260" s="113">
        <v>88265947.359400004</v>
      </c>
      <c r="S260" s="113">
        <v>0</v>
      </c>
      <c r="T260" s="113">
        <v>6563156.1529000001</v>
      </c>
      <c r="U260" s="113">
        <v>307224.97899999999</v>
      </c>
      <c r="V260" s="113">
        <v>2116913.5252</v>
      </c>
      <c r="W260" s="113">
        <v>28464954.8024</v>
      </c>
      <c r="X260" s="113">
        <v>44386838.879000001</v>
      </c>
      <c r="Y260" s="114">
        <f t="shared" si="46"/>
        <v>170105035.6979</v>
      </c>
    </row>
    <row r="261" spans="1:25" ht="24.95" customHeight="1" x14ac:dyDescent="0.25">
      <c r="A261" s="1"/>
      <c r="B261" s="164" t="s">
        <v>863</v>
      </c>
      <c r="C261" s="165"/>
      <c r="D261" s="166"/>
      <c r="E261" s="116">
        <f>SUM(E243:E260)</f>
        <v>1481766247.3080001</v>
      </c>
      <c r="F261" s="116">
        <f t="shared" ref="F261:K261" si="58">SUM(F243:F260)</f>
        <v>0</v>
      </c>
      <c r="G261" s="116">
        <f t="shared" si="58"/>
        <v>110179107.05199999</v>
      </c>
      <c r="H261" s="116">
        <f t="shared" si="58"/>
        <v>5157545.0984999994</v>
      </c>
      <c r="I261" s="116">
        <f t="shared" si="58"/>
        <v>35537725.521299995</v>
      </c>
      <c r="J261" s="116">
        <f t="shared" si="58"/>
        <v>477855962.79320014</v>
      </c>
      <c r="K261" s="116">
        <f t="shared" si="58"/>
        <v>579693732.86250007</v>
      </c>
      <c r="L261" s="116">
        <f t="shared" ref="L261" si="59">SUM(L243:L260)</f>
        <v>2690190320.6355</v>
      </c>
      <c r="M261" s="109"/>
      <c r="N261" s="168"/>
      <c r="O261" s="160"/>
      <c r="P261" s="115">
        <v>6</v>
      </c>
      <c r="Q261" s="111" t="s">
        <v>690</v>
      </c>
      <c r="R261" s="113">
        <v>90719427.225199997</v>
      </c>
      <c r="S261" s="113">
        <v>0</v>
      </c>
      <c r="T261" s="113">
        <v>6745588.5853000004</v>
      </c>
      <c r="U261" s="113">
        <v>315764.74229999998</v>
      </c>
      <c r="V261" s="113">
        <v>2175756.2031</v>
      </c>
      <c r="W261" s="113">
        <v>29256179.454399999</v>
      </c>
      <c r="X261" s="113">
        <v>46049559.164700001</v>
      </c>
      <c r="Y261" s="114">
        <f t="shared" si="46"/>
        <v>175262275.375</v>
      </c>
    </row>
    <row r="262" spans="1:25" ht="24.95" customHeight="1" x14ac:dyDescent="0.25">
      <c r="A262" s="163">
        <v>13</v>
      </c>
      <c r="B262" s="159" t="s">
        <v>48</v>
      </c>
      <c r="C262" s="111">
        <v>1</v>
      </c>
      <c r="D262" s="111" t="s">
        <v>313</v>
      </c>
      <c r="E262" s="113">
        <v>95464374.095899999</v>
      </c>
      <c r="F262" s="113">
        <v>0</v>
      </c>
      <c r="G262" s="113">
        <v>7098406.7238999996</v>
      </c>
      <c r="H262" s="113">
        <v>332280.35499999998</v>
      </c>
      <c r="I262" s="113">
        <v>2289555.9471</v>
      </c>
      <c r="J262" s="113">
        <v>30786381.103599999</v>
      </c>
      <c r="K262" s="113">
        <v>40331524.687200002</v>
      </c>
      <c r="L262" s="114">
        <f t="shared" si="45"/>
        <v>176302522.91270003</v>
      </c>
      <c r="M262" s="109"/>
      <c r="N262" s="168"/>
      <c r="O262" s="160"/>
      <c r="P262" s="115">
        <v>7</v>
      </c>
      <c r="Q262" s="111" t="s">
        <v>691</v>
      </c>
      <c r="R262" s="113">
        <v>98352590.833299994</v>
      </c>
      <c r="S262" s="113">
        <v>0</v>
      </c>
      <c r="T262" s="113">
        <v>7313164.7139999997</v>
      </c>
      <c r="U262" s="113">
        <v>342333.29560000001</v>
      </c>
      <c r="V262" s="113">
        <v>2358825.0735999998</v>
      </c>
      <c r="W262" s="113">
        <v>31717804.391399998</v>
      </c>
      <c r="X262" s="113">
        <v>47605615.3706</v>
      </c>
      <c r="Y262" s="114">
        <f t="shared" si="46"/>
        <v>187690333.6785</v>
      </c>
    </row>
    <row r="263" spans="1:25" ht="24.95" customHeight="1" x14ac:dyDescent="0.25">
      <c r="A263" s="163"/>
      <c r="B263" s="160"/>
      <c r="C263" s="111">
        <v>2</v>
      </c>
      <c r="D263" s="111" t="s">
        <v>314</v>
      </c>
      <c r="E263" s="113">
        <v>72641937.823300004</v>
      </c>
      <c r="F263" s="113">
        <v>0</v>
      </c>
      <c r="G263" s="113">
        <v>5401407.8525999999</v>
      </c>
      <c r="H263" s="113">
        <v>252842.89679999999</v>
      </c>
      <c r="I263" s="113">
        <v>1742197.3624</v>
      </c>
      <c r="J263" s="113">
        <v>23426355.675700001</v>
      </c>
      <c r="K263" s="113">
        <v>29755563.6217</v>
      </c>
      <c r="L263" s="114">
        <f t="shared" si="45"/>
        <v>133220305.2325</v>
      </c>
      <c r="M263" s="109"/>
      <c r="N263" s="168"/>
      <c r="O263" s="160"/>
      <c r="P263" s="115">
        <v>8</v>
      </c>
      <c r="Q263" s="111" t="s">
        <v>692</v>
      </c>
      <c r="R263" s="113">
        <v>72383897.438600004</v>
      </c>
      <c r="S263" s="113">
        <v>0</v>
      </c>
      <c r="T263" s="113">
        <v>5382220.8457000004</v>
      </c>
      <c r="U263" s="113">
        <v>251944.74239999999</v>
      </c>
      <c r="V263" s="113">
        <v>1736008.6883</v>
      </c>
      <c r="W263" s="113">
        <v>23343140.029100001</v>
      </c>
      <c r="X263" s="113">
        <v>35899924.801600002</v>
      </c>
      <c r="Y263" s="114">
        <f t="shared" si="46"/>
        <v>138997136.54570001</v>
      </c>
    </row>
    <row r="264" spans="1:25" ht="24.95" customHeight="1" x14ac:dyDescent="0.25">
      <c r="A264" s="163"/>
      <c r="B264" s="160"/>
      <c r="C264" s="111">
        <v>3</v>
      </c>
      <c r="D264" s="111" t="s">
        <v>315</v>
      </c>
      <c r="E264" s="113">
        <v>69263066.326800004</v>
      </c>
      <c r="F264" s="113">
        <v>0</v>
      </c>
      <c r="G264" s="113">
        <v>5150166.4404999996</v>
      </c>
      <c r="H264" s="113">
        <v>241082.147</v>
      </c>
      <c r="I264" s="113">
        <v>1661160.6887000001</v>
      </c>
      <c r="J264" s="113">
        <v>22336700.7487</v>
      </c>
      <c r="K264" s="113">
        <v>25717622.818399999</v>
      </c>
      <c r="L264" s="114">
        <f t="shared" si="45"/>
        <v>124369799.1701</v>
      </c>
      <c r="M264" s="109"/>
      <c r="N264" s="168"/>
      <c r="O264" s="160"/>
      <c r="P264" s="115">
        <v>9</v>
      </c>
      <c r="Q264" s="111" t="s">
        <v>693</v>
      </c>
      <c r="R264" s="113">
        <v>85904410.327600002</v>
      </c>
      <c r="S264" s="113">
        <v>0</v>
      </c>
      <c r="T264" s="113">
        <v>6387560.2774</v>
      </c>
      <c r="U264" s="113">
        <v>299005.23869999999</v>
      </c>
      <c r="V264" s="113">
        <v>2060275.9449</v>
      </c>
      <c r="W264" s="113">
        <v>27703380.867199998</v>
      </c>
      <c r="X264" s="113">
        <v>43363246.068099998</v>
      </c>
      <c r="Y264" s="114">
        <f t="shared" si="46"/>
        <v>165717878.72390002</v>
      </c>
    </row>
    <row r="265" spans="1:25" ht="24.95" customHeight="1" x14ac:dyDescent="0.25">
      <c r="A265" s="163"/>
      <c r="B265" s="160"/>
      <c r="C265" s="111">
        <v>4</v>
      </c>
      <c r="D265" s="111" t="s">
        <v>316</v>
      </c>
      <c r="E265" s="113">
        <v>71517876.182500005</v>
      </c>
      <c r="F265" s="113">
        <v>0</v>
      </c>
      <c r="G265" s="113">
        <v>5317826.4455000004</v>
      </c>
      <c r="H265" s="113">
        <v>248930.40479999999</v>
      </c>
      <c r="I265" s="113">
        <v>1715238.5933000001</v>
      </c>
      <c r="J265" s="113">
        <v>23063856.152899999</v>
      </c>
      <c r="K265" s="113">
        <v>29080639.7344</v>
      </c>
      <c r="L265" s="114">
        <f t="shared" ref="L265:L328" si="60">SUM(E265:K265)</f>
        <v>130944367.5134</v>
      </c>
      <c r="M265" s="109"/>
      <c r="N265" s="168"/>
      <c r="O265" s="160"/>
      <c r="P265" s="115">
        <v>10</v>
      </c>
      <c r="Q265" s="111" t="s">
        <v>694</v>
      </c>
      <c r="R265" s="113">
        <v>89937970.121999994</v>
      </c>
      <c r="S265" s="113">
        <v>0</v>
      </c>
      <c r="T265" s="113">
        <v>6687482.0883999998</v>
      </c>
      <c r="U265" s="113">
        <v>313044.745</v>
      </c>
      <c r="V265" s="113">
        <v>2157014.2401999999</v>
      </c>
      <c r="W265" s="113">
        <v>29004166.738400001</v>
      </c>
      <c r="X265" s="113">
        <v>44453553.3715</v>
      </c>
      <c r="Y265" s="114">
        <f t="shared" ref="Y265:Y328" si="61">SUM(R265:X265)</f>
        <v>172553231.3055</v>
      </c>
    </row>
    <row r="266" spans="1:25" ht="24.95" customHeight="1" x14ac:dyDescent="0.25">
      <c r="A266" s="163"/>
      <c r="B266" s="160"/>
      <c r="C266" s="111">
        <v>5</v>
      </c>
      <c r="D266" s="111" t="s">
        <v>317</v>
      </c>
      <c r="E266" s="113">
        <v>75751367.631500006</v>
      </c>
      <c r="F266" s="113">
        <v>0</v>
      </c>
      <c r="G266" s="113">
        <v>5632614.4956</v>
      </c>
      <c r="H266" s="113">
        <v>263665.80800000002</v>
      </c>
      <c r="I266" s="113">
        <v>1816771.9203999999</v>
      </c>
      <c r="J266" s="113">
        <v>24429118.140700001</v>
      </c>
      <c r="K266" s="113">
        <v>30881799.184300002</v>
      </c>
      <c r="L266" s="114">
        <f t="shared" si="60"/>
        <v>138775337.1805</v>
      </c>
      <c r="M266" s="109"/>
      <c r="N266" s="168"/>
      <c r="O266" s="160"/>
      <c r="P266" s="115">
        <v>11</v>
      </c>
      <c r="Q266" s="111" t="s">
        <v>888</v>
      </c>
      <c r="R266" s="113">
        <v>65046358.691799998</v>
      </c>
      <c r="S266" s="113">
        <v>0</v>
      </c>
      <c r="T266" s="113">
        <v>4836626.3778999997</v>
      </c>
      <c r="U266" s="113">
        <v>226405.16279999999</v>
      </c>
      <c r="V266" s="113">
        <v>1560029.8936999999</v>
      </c>
      <c r="W266" s="113">
        <v>20976851.3862</v>
      </c>
      <c r="X266" s="113">
        <v>32613313.119600002</v>
      </c>
      <c r="Y266" s="114">
        <f t="shared" si="61"/>
        <v>125259584.632</v>
      </c>
    </row>
    <row r="267" spans="1:25" ht="24.95" customHeight="1" x14ac:dyDescent="0.25">
      <c r="A267" s="163"/>
      <c r="B267" s="160"/>
      <c r="C267" s="111">
        <v>6</v>
      </c>
      <c r="D267" s="111" t="s">
        <v>318</v>
      </c>
      <c r="E267" s="113">
        <v>77221570.210800007</v>
      </c>
      <c r="F267" s="113">
        <v>0</v>
      </c>
      <c r="G267" s="113">
        <v>5741933.7675000001</v>
      </c>
      <c r="H267" s="113">
        <v>268783.10369999998</v>
      </c>
      <c r="I267" s="113">
        <v>1852032.3104000001</v>
      </c>
      <c r="J267" s="113">
        <v>24903244.927099999</v>
      </c>
      <c r="K267" s="113">
        <v>31845269.843899999</v>
      </c>
      <c r="L267" s="114">
        <f t="shared" si="60"/>
        <v>141832834.16339999</v>
      </c>
      <c r="M267" s="109"/>
      <c r="N267" s="168"/>
      <c r="O267" s="160"/>
      <c r="P267" s="115">
        <v>12</v>
      </c>
      <c r="Q267" s="111" t="s">
        <v>695</v>
      </c>
      <c r="R267" s="113">
        <v>67835572.168400005</v>
      </c>
      <c r="S267" s="113">
        <v>0</v>
      </c>
      <c r="T267" s="113">
        <v>5044022.8217000002</v>
      </c>
      <c r="U267" s="113">
        <v>236113.50529999999</v>
      </c>
      <c r="V267" s="113">
        <v>1626924.5899</v>
      </c>
      <c r="W267" s="113">
        <v>21876347.034499999</v>
      </c>
      <c r="X267" s="113">
        <v>32488915.642000001</v>
      </c>
      <c r="Y267" s="114">
        <f t="shared" si="61"/>
        <v>129107895.76180002</v>
      </c>
    </row>
    <row r="268" spans="1:25" ht="24.95" customHeight="1" x14ac:dyDescent="0.25">
      <c r="A268" s="163"/>
      <c r="B268" s="160"/>
      <c r="C268" s="111">
        <v>7</v>
      </c>
      <c r="D268" s="111" t="s">
        <v>319</v>
      </c>
      <c r="E268" s="113">
        <v>63631053.364500001</v>
      </c>
      <c r="F268" s="113">
        <v>0</v>
      </c>
      <c r="G268" s="113">
        <v>4731389.0791999996</v>
      </c>
      <c r="H268" s="113">
        <v>221478.94649999999</v>
      </c>
      <c r="I268" s="113">
        <v>1526086.1240000001</v>
      </c>
      <c r="J268" s="113">
        <v>20520428.457800001</v>
      </c>
      <c r="K268" s="113">
        <v>26175329.0647</v>
      </c>
      <c r="L268" s="114">
        <f t="shared" si="60"/>
        <v>116805765.03670001</v>
      </c>
      <c r="M268" s="109"/>
      <c r="N268" s="168"/>
      <c r="O268" s="160"/>
      <c r="P268" s="115">
        <v>13</v>
      </c>
      <c r="Q268" s="111" t="s">
        <v>696</v>
      </c>
      <c r="R268" s="113">
        <v>66499427.3763</v>
      </c>
      <c r="S268" s="113">
        <v>0</v>
      </c>
      <c r="T268" s="113">
        <v>4944671.6316</v>
      </c>
      <c r="U268" s="113">
        <v>231462.821</v>
      </c>
      <c r="V268" s="113">
        <v>1594879.3554</v>
      </c>
      <c r="W268" s="113">
        <v>21445452.6494</v>
      </c>
      <c r="X268" s="113">
        <v>32631903.521600001</v>
      </c>
      <c r="Y268" s="114">
        <f t="shared" si="61"/>
        <v>127347797.35529998</v>
      </c>
    </row>
    <row r="269" spans="1:25" ht="24.95" customHeight="1" x14ac:dyDescent="0.25">
      <c r="A269" s="163"/>
      <c r="B269" s="160"/>
      <c r="C269" s="111">
        <v>8</v>
      </c>
      <c r="D269" s="111" t="s">
        <v>320</v>
      </c>
      <c r="E269" s="113">
        <v>78388367.501399994</v>
      </c>
      <c r="F269" s="113">
        <v>0</v>
      </c>
      <c r="G269" s="113">
        <v>5828692.8524000002</v>
      </c>
      <c r="H269" s="113">
        <v>272844.34460000001</v>
      </c>
      <c r="I269" s="113">
        <v>1880016.0237</v>
      </c>
      <c r="J269" s="113">
        <v>25279526.303300001</v>
      </c>
      <c r="K269" s="113">
        <v>30475513.199000001</v>
      </c>
      <c r="L269" s="114">
        <f t="shared" si="60"/>
        <v>142124960.22440001</v>
      </c>
      <c r="M269" s="109"/>
      <c r="N269" s="168"/>
      <c r="O269" s="160"/>
      <c r="P269" s="115">
        <v>14</v>
      </c>
      <c r="Q269" s="111" t="s">
        <v>697</v>
      </c>
      <c r="R269" s="113">
        <v>98769202.850999996</v>
      </c>
      <c r="S269" s="113">
        <v>0</v>
      </c>
      <c r="T269" s="113">
        <v>7344142.5691</v>
      </c>
      <c r="U269" s="113">
        <v>343783.38620000001</v>
      </c>
      <c r="V269" s="113">
        <v>2368816.8273999998</v>
      </c>
      <c r="W269" s="113">
        <v>31852157.9287</v>
      </c>
      <c r="X269" s="113">
        <v>44151426.376400001</v>
      </c>
      <c r="Y269" s="114">
        <f t="shared" si="61"/>
        <v>184829529.93879998</v>
      </c>
    </row>
    <row r="270" spans="1:25" ht="24.95" customHeight="1" x14ac:dyDescent="0.25">
      <c r="A270" s="163"/>
      <c r="B270" s="160"/>
      <c r="C270" s="111">
        <v>9</v>
      </c>
      <c r="D270" s="111" t="s">
        <v>321</v>
      </c>
      <c r="E270" s="113">
        <v>83872437.444199994</v>
      </c>
      <c r="F270" s="113">
        <v>0</v>
      </c>
      <c r="G270" s="113">
        <v>6236469.6731000002</v>
      </c>
      <c r="H270" s="113">
        <v>291932.60369999998</v>
      </c>
      <c r="I270" s="113">
        <v>2011542.4184000001</v>
      </c>
      <c r="J270" s="113">
        <v>27048088.333500002</v>
      </c>
      <c r="K270" s="113">
        <v>34581948.426899999</v>
      </c>
      <c r="L270" s="114">
        <f t="shared" si="60"/>
        <v>154042418.8998</v>
      </c>
      <c r="M270" s="109"/>
      <c r="N270" s="168"/>
      <c r="O270" s="160"/>
      <c r="P270" s="115">
        <v>15</v>
      </c>
      <c r="Q270" s="111" t="s">
        <v>889</v>
      </c>
      <c r="R270" s="113">
        <v>67351369.048099995</v>
      </c>
      <c r="S270" s="113">
        <v>0</v>
      </c>
      <c r="T270" s="113">
        <v>5008019.1217</v>
      </c>
      <c r="U270" s="113">
        <v>234428.15220000001</v>
      </c>
      <c r="V270" s="113">
        <v>1615311.7748</v>
      </c>
      <c r="W270" s="113">
        <v>21720195.989300001</v>
      </c>
      <c r="X270" s="113">
        <v>33618447.375200003</v>
      </c>
      <c r="Y270" s="114">
        <f t="shared" si="61"/>
        <v>129547771.4613</v>
      </c>
    </row>
    <row r="271" spans="1:25" ht="24.95" customHeight="1" x14ac:dyDescent="0.25">
      <c r="A271" s="163"/>
      <c r="B271" s="160"/>
      <c r="C271" s="111">
        <v>10</v>
      </c>
      <c r="D271" s="111" t="s">
        <v>322</v>
      </c>
      <c r="E271" s="113">
        <v>73239056.4005</v>
      </c>
      <c r="F271" s="113">
        <v>0</v>
      </c>
      <c r="G271" s="113">
        <v>5445807.5625999998</v>
      </c>
      <c r="H271" s="113">
        <v>254921.27189999999</v>
      </c>
      <c r="I271" s="113">
        <v>1756518.2690000001</v>
      </c>
      <c r="J271" s="113">
        <v>23618920.915399998</v>
      </c>
      <c r="K271" s="113">
        <v>29700319.8028</v>
      </c>
      <c r="L271" s="114">
        <f t="shared" si="60"/>
        <v>134015544.22219999</v>
      </c>
      <c r="M271" s="109"/>
      <c r="N271" s="168"/>
      <c r="O271" s="160"/>
      <c r="P271" s="115">
        <v>16</v>
      </c>
      <c r="Q271" s="111" t="s">
        <v>698</v>
      </c>
      <c r="R271" s="113">
        <v>70675701.841399997</v>
      </c>
      <c r="S271" s="113">
        <v>0</v>
      </c>
      <c r="T271" s="113">
        <v>5255205.2209999999</v>
      </c>
      <c r="U271" s="113">
        <v>245999.07060000001</v>
      </c>
      <c r="V271" s="113">
        <v>1695040.4273000001</v>
      </c>
      <c r="W271" s="113">
        <v>22792262.687100001</v>
      </c>
      <c r="X271" s="113">
        <v>33903697.976899996</v>
      </c>
      <c r="Y271" s="114">
        <f t="shared" si="61"/>
        <v>134567907.22430003</v>
      </c>
    </row>
    <row r="272" spans="1:25" ht="24.95" customHeight="1" x14ac:dyDescent="0.25">
      <c r="A272" s="163"/>
      <c r="B272" s="160"/>
      <c r="C272" s="111">
        <v>11</v>
      </c>
      <c r="D272" s="111" t="s">
        <v>323</v>
      </c>
      <c r="E272" s="113">
        <v>78487724.755099997</v>
      </c>
      <c r="F272" s="113">
        <v>0</v>
      </c>
      <c r="G272" s="113">
        <v>5836080.7204</v>
      </c>
      <c r="H272" s="113">
        <v>273190.17479999998</v>
      </c>
      <c r="I272" s="113">
        <v>1882398.9439999999</v>
      </c>
      <c r="J272" s="113">
        <v>25311568.102200001</v>
      </c>
      <c r="K272" s="113">
        <v>31090051.241300002</v>
      </c>
      <c r="L272" s="114">
        <f t="shared" si="60"/>
        <v>142881013.93779999</v>
      </c>
      <c r="M272" s="109"/>
      <c r="N272" s="168"/>
      <c r="O272" s="160"/>
      <c r="P272" s="115">
        <v>17</v>
      </c>
      <c r="Q272" s="111" t="s">
        <v>699</v>
      </c>
      <c r="R272" s="113">
        <v>92338996.482199997</v>
      </c>
      <c r="S272" s="113">
        <v>0</v>
      </c>
      <c r="T272" s="113">
        <v>6866014.2562999995</v>
      </c>
      <c r="U272" s="113">
        <v>321401.93469999998</v>
      </c>
      <c r="V272" s="113">
        <v>2214598.9071</v>
      </c>
      <c r="W272" s="113">
        <v>29778475.6182</v>
      </c>
      <c r="X272" s="113">
        <v>42762024.554899998</v>
      </c>
      <c r="Y272" s="114">
        <f t="shared" si="61"/>
        <v>174281511.7534</v>
      </c>
    </row>
    <row r="273" spans="1:25" ht="24.95" customHeight="1" x14ac:dyDescent="0.25">
      <c r="A273" s="163"/>
      <c r="B273" s="160"/>
      <c r="C273" s="111">
        <v>12</v>
      </c>
      <c r="D273" s="111" t="s">
        <v>324</v>
      </c>
      <c r="E273" s="113">
        <v>55079568.226000004</v>
      </c>
      <c r="F273" s="113">
        <v>0</v>
      </c>
      <c r="G273" s="113">
        <v>4095529.6795000001</v>
      </c>
      <c r="H273" s="113">
        <v>191714.0154</v>
      </c>
      <c r="I273" s="113">
        <v>1320992.8226000001</v>
      </c>
      <c r="J273" s="113">
        <v>17762653.287999999</v>
      </c>
      <c r="K273" s="113">
        <v>22855821.600299999</v>
      </c>
      <c r="L273" s="114">
        <f t="shared" si="60"/>
        <v>101306279.6318</v>
      </c>
      <c r="M273" s="109"/>
      <c r="N273" s="168"/>
      <c r="O273" s="160"/>
      <c r="P273" s="115">
        <v>18</v>
      </c>
      <c r="Q273" s="111" t="s">
        <v>700</v>
      </c>
      <c r="R273" s="113">
        <v>79843238.928599998</v>
      </c>
      <c r="S273" s="113">
        <v>0</v>
      </c>
      <c r="T273" s="113">
        <v>5936872.1518999999</v>
      </c>
      <c r="U273" s="113">
        <v>277908.27759999997</v>
      </c>
      <c r="V273" s="113">
        <v>1914908.7212</v>
      </c>
      <c r="W273" s="113">
        <v>25748708.9344</v>
      </c>
      <c r="X273" s="113">
        <v>34305764.863899998</v>
      </c>
      <c r="Y273" s="114">
        <f t="shared" si="61"/>
        <v>148027401.87760001</v>
      </c>
    </row>
    <row r="274" spans="1:25" ht="24.95" customHeight="1" x14ac:dyDescent="0.25">
      <c r="A274" s="163"/>
      <c r="B274" s="160"/>
      <c r="C274" s="111">
        <v>13</v>
      </c>
      <c r="D274" s="111" t="s">
        <v>325</v>
      </c>
      <c r="E274" s="113">
        <v>69809635.989399999</v>
      </c>
      <c r="F274" s="113">
        <v>0</v>
      </c>
      <c r="G274" s="113">
        <v>5190807.5048000002</v>
      </c>
      <c r="H274" s="113">
        <v>242984.57769999999</v>
      </c>
      <c r="I274" s="113">
        <v>1674269.2627999999</v>
      </c>
      <c r="J274" s="113">
        <v>22512964.429099999</v>
      </c>
      <c r="K274" s="113">
        <v>28500118.172400001</v>
      </c>
      <c r="L274" s="114">
        <f t="shared" si="60"/>
        <v>127930779.93619999</v>
      </c>
      <c r="M274" s="109"/>
      <c r="N274" s="168"/>
      <c r="O274" s="160"/>
      <c r="P274" s="115">
        <v>19</v>
      </c>
      <c r="Q274" s="111" t="s">
        <v>701</v>
      </c>
      <c r="R274" s="113">
        <v>73297260.725999996</v>
      </c>
      <c r="S274" s="113">
        <v>0</v>
      </c>
      <c r="T274" s="113">
        <v>5450135.4386</v>
      </c>
      <c r="U274" s="113">
        <v>255123.8621</v>
      </c>
      <c r="V274" s="113">
        <v>1757914.2039999999</v>
      </c>
      <c r="W274" s="113">
        <v>23637691.274099998</v>
      </c>
      <c r="X274" s="113">
        <v>32613379.043000001</v>
      </c>
      <c r="Y274" s="114">
        <f t="shared" si="61"/>
        <v>137011504.5478</v>
      </c>
    </row>
    <row r="275" spans="1:25" ht="24.95" customHeight="1" x14ac:dyDescent="0.25">
      <c r="A275" s="163"/>
      <c r="B275" s="160"/>
      <c r="C275" s="111">
        <v>14</v>
      </c>
      <c r="D275" s="111" t="s">
        <v>326</v>
      </c>
      <c r="E275" s="113">
        <v>68122835.523399994</v>
      </c>
      <c r="F275" s="113">
        <v>0</v>
      </c>
      <c r="G275" s="113">
        <v>5065382.7494000001</v>
      </c>
      <c r="H275" s="113">
        <v>237113.37539999999</v>
      </c>
      <c r="I275" s="113">
        <v>1633814.1288999999</v>
      </c>
      <c r="J275" s="113">
        <v>21968986.819899999</v>
      </c>
      <c r="K275" s="113">
        <v>27485227.251800001</v>
      </c>
      <c r="L275" s="114">
        <f t="shared" si="60"/>
        <v>124513359.8488</v>
      </c>
      <c r="M275" s="109"/>
      <c r="N275" s="168"/>
      <c r="O275" s="160"/>
      <c r="P275" s="115">
        <v>20</v>
      </c>
      <c r="Q275" s="111" t="s">
        <v>702</v>
      </c>
      <c r="R275" s="113">
        <v>66183246.969099998</v>
      </c>
      <c r="S275" s="113">
        <v>0</v>
      </c>
      <c r="T275" s="113">
        <v>4921161.5301000001</v>
      </c>
      <c r="U275" s="113">
        <v>230362.30009999999</v>
      </c>
      <c r="V275" s="113">
        <v>1587296.2886000001</v>
      </c>
      <c r="W275" s="113">
        <v>21343487.381099999</v>
      </c>
      <c r="X275" s="113">
        <v>31214418.3268</v>
      </c>
      <c r="Y275" s="114">
        <f t="shared" si="61"/>
        <v>125479972.7958</v>
      </c>
    </row>
    <row r="276" spans="1:25" ht="24.95" customHeight="1" x14ac:dyDescent="0.25">
      <c r="A276" s="163"/>
      <c r="B276" s="160"/>
      <c r="C276" s="111">
        <v>15</v>
      </c>
      <c r="D276" s="111" t="s">
        <v>327</v>
      </c>
      <c r="E276" s="113">
        <v>73062660.006899998</v>
      </c>
      <c r="F276" s="113">
        <v>0</v>
      </c>
      <c r="G276" s="113">
        <v>5432691.3256999999</v>
      </c>
      <c r="H276" s="113">
        <v>254307.2935</v>
      </c>
      <c r="I276" s="113">
        <v>1752287.6917000001</v>
      </c>
      <c r="J276" s="113">
        <v>23562034.703699999</v>
      </c>
      <c r="K276" s="113">
        <v>29643691.592300002</v>
      </c>
      <c r="L276" s="114">
        <f t="shared" si="60"/>
        <v>133707672.61379999</v>
      </c>
      <c r="M276" s="109"/>
      <c r="N276" s="168"/>
      <c r="O276" s="160"/>
      <c r="P276" s="115">
        <v>21</v>
      </c>
      <c r="Q276" s="111" t="s">
        <v>703</v>
      </c>
      <c r="R276" s="113">
        <v>81735920.217600003</v>
      </c>
      <c r="S276" s="113">
        <v>0</v>
      </c>
      <c r="T276" s="113">
        <v>6077605.5062999995</v>
      </c>
      <c r="U276" s="113">
        <v>284496.08390000003</v>
      </c>
      <c r="V276" s="113">
        <v>1960301.5678999999</v>
      </c>
      <c r="W276" s="113">
        <v>26359081.212200001</v>
      </c>
      <c r="X276" s="113">
        <v>39074994.0713</v>
      </c>
      <c r="Y276" s="114">
        <f t="shared" si="61"/>
        <v>155492398.65920001</v>
      </c>
    </row>
    <row r="277" spans="1:25" ht="24.95" customHeight="1" x14ac:dyDescent="0.25">
      <c r="A277" s="163"/>
      <c r="B277" s="161"/>
      <c r="C277" s="111">
        <v>16</v>
      </c>
      <c r="D277" s="111" t="s">
        <v>328</v>
      </c>
      <c r="E277" s="113">
        <v>71022604.169</v>
      </c>
      <c r="F277" s="113">
        <v>0</v>
      </c>
      <c r="G277" s="113">
        <v>5280999.7001999998</v>
      </c>
      <c r="H277" s="113">
        <v>247206.52439999999</v>
      </c>
      <c r="I277" s="113">
        <v>1703360.3089000001</v>
      </c>
      <c r="J277" s="113">
        <v>22904135.491599999</v>
      </c>
      <c r="K277" s="113">
        <v>28833756.558200002</v>
      </c>
      <c r="L277" s="114">
        <f t="shared" si="60"/>
        <v>129992062.75229999</v>
      </c>
      <c r="M277" s="109"/>
      <c r="N277" s="168"/>
      <c r="O277" s="160"/>
      <c r="P277" s="115">
        <v>22</v>
      </c>
      <c r="Q277" s="111" t="s">
        <v>704</v>
      </c>
      <c r="R277" s="113">
        <v>75709091.793799996</v>
      </c>
      <c r="S277" s="113">
        <v>0</v>
      </c>
      <c r="T277" s="113">
        <v>5629471.0077999998</v>
      </c>
      <c r="U277" s="113">
        <v>263518.65960000001</v>
      </c>
      <c r="V277" s="113">
        <v>1815758.004</v>
      </c>
      <c r="W277" s="113">
        <v>24415484.5726</v>
      </c>
      <c r="X277" s="113">
        <v>35578416.3235</v>
      </c>
      <c r="Y277" s="114">
        <f t="shared" si="61"/>
        <v>143411740.36129999</v>
      </c>
    </row>
    <row r="278" spans="1:25" ht="24.95" customHeight="1" x14ac:dyDescent="0.25">
      <c r="A278" s="1"/>
      <c r="B278" s="164" t="s">
        <v>864</v>
      </c>
      <c r="C278" s="165"/>
      <c r="D278" s="166"/>
      <c r="E278" s="116">
        <f>SUM(E262:E277)</f>
        <v>1176576135.6511998</v>
      </c>
      <c r="F278" s="116">
        <f t="shared" ref="F278:L278" si="62">SUM(F262:F277)</f>
        <v>0</v>
      </c>
      <c r="G278" s="116">
        <f t="shared" si="62"/>
        <v>87486206.572900012</v>
      </c>
      <c r="H278" s="116">
        <f t="shared" si="62"/>
        <v>4095277.8431999995</v>
      </c>
      <c r="I278" s="116">
        <f t="shared" si="62"/>
        <v>28218242.816299997</v>
      </c>
      <c r="J278" s="116">
        <f t="shared" si="62"/>
        <v>379434963.59319991</v>
      </c>
      <c r="K278" s="116">
        <f t="shared" si="62"/>
        <v>476954196.79960001</v>
      </c>
      <c r="L278" s="116">
        <f t="shared" si="62"/>
        <v>2152765023.2763996</v>
      </c>
      <c r="M278" s="109"/>
      <c r="N278" s="168"/>
      <c r="O278" s="160"/>
      <c r="P278" s="115">
        <v>23</v>
      </c>
      <c r="Q278" s="111" t="s">
        <v>705</v>
      </c>
      <c r="R278" s="113">
        <v>78377929.128999993</v>
      </c>
      <c r="S278" s="113">
        <v>0</v>
      </c>
      <c r="T278" s="113">
        <v>5827916.6903999997</v>
      </c>
      <c r="U278" s="113">
        <v>272808.01199999999</v>
      </c>
      <c r="V278" s="113">
        <v>1879765.6765000001</v>
      </c>
      <c r="W278" s="113">
        <v>25276160.0244</v>
      </c>
      <c r="X278" s="113">
        <v>38924886.463200003</v>
      </c>
      <c r="Y278" s="114">
        <f t="shared" si="61"/>
        <v>150559465.9955</v>
      </c>
    </row>
    <row r="279" spans="1:25" ht="24.95" customHeight="1" x14ac:dyDescent="0.25">
      <c r="A279" s="163">
        <v>14</v>
      </c>
      <c r="B279" s="159" t="s">
        <v>49</v>
      </c>
      <c r="C279" s="111">
        <v>1</v>
      </c>
      <c r="D279" s="111" t="s">
        <v>329</v>
      </c>
      <c r="E279" s="113">
        <v>88968042.366799995</v>
      </c>
      <c r="F279" s="113">
        <v>0</v>
      </c>
      <c r="G279" s="113">
        <v>6615361.5537999999</v>
      </c>
      <c r="H279" s="113">
        <v>309668.7427</v>
      </c>
      <c r="I279" s="113">
        <v>2133752.1187999998</v>
      </c>
      <c r="J279" s="113">
        <v>28691373.9736</v>
      </c>
      <c r="K279" s="113">
        <v>34167084.447300002</v>
      </c>
      <c r="L279" s="114">
        <f t="shared" si="60"/>
        <v>160885283.20300001</v>
      </c>
      <c r="M279" s="109"/>
      <c r="N279" s="168"/>
      <c r="O279" s="160"/>
      <c r="P279" s="115">
        <v>24</v>
      </c>
      <c r="Q279" s="111" t="s">
        <v>706</v>
      </c>
      <c r="R279" s="113">
        <v>67097223.270599999</v>
      </c>
      <c r="S279" s="113">
        <v>0</v>
      </c>
      <c r="T279" s="113">
        <v>4989121.7045999998</v>
      </c>
      <c r="U279" s="113">
        <v>233543.55360000001</v>
      </c>
      <c r="V279" s="113">
        <v>1609216.5064000001</v>
      </c>
      <c r="W279" s="113">
        <v>21638236.317600001</v>
      </c>
      <c r="X279" s="113">
        <v>32470654.857000001</v>
      </c>
      <c r="Y279" s="114">
        <f t="shared" si="61"/>
        <v>128037996.2098</v>
      </c>
    </row>
    <row r="280" spans="1:25" ht="24.95" customHeight="1" x14ac:dyDescent="0.25">
      <c r="A280" s="163"/>
      <c r="B280" s="160"/>
      <c r="C280" s="111">
        <v>2</v>
      </c>
      <c r="D280" s="111" t="s">
        <v>330</v>
      </c>
      <c r="E280" s="113">
        <v>74961969.569399998</v>
      </c>
      <c r="F280" s="113">
        <v>0</v>
      </c>
      <c r="G280" s="113">
        <v>5573917.5358999996</v>
      </c>
      <c r="H280" s="113">
        <v>260918.17069999999</v>
      </c>
      <c r="I280" s="113">
        <v>1797839.5067</v>
      </c>
      <c r="J280" s="113">
        <v>24174544.538699999</v>
      </c>
      <c r="K280" s="113">
        <v>29920891.587000001</v>
      </c>
      <c r="L280" s="114">
        <f t="shared" si="60"/>
        <v>136690080.9084</v>
      </c>
      <c r="M280" s="109"/>
      <c r="N280" s="168"/>
      <c r="O280" s="160"/>
      <c r="P280" s="115">
        <v>25</v>
      </c>
      <c r="Q280" s="111" t="s">
        <v>707</v>
      </c>
      <c r="R280" s="113">
        <v>61400567.5273</v>
      </c>
      <c r="S280" s="113">
        <v>0</v>
      </c>
      <c r="T280" s="113">
        <v>4565537.7255999995</v>
      </c>
      <c r="U280" s="113">
        <v>213715.35269999999</v>
      </c>
      <c r="V280" s="113">
        <v>1472591.591</v>
      </c>
      <c r="W280" s="113">
        <v>19801117.325399999</v>
      </c>
      <c r="X280" s="113">
        <v>30121737.7806</v>
      </c>
      <c r="Y280" s="114">
        <f t="shared" si="61"/>
        <v>117575267.3026</v>
      </c>
    </row>
    <row r="281" spans="1:25" ht="24.95" customHeight="1" x14ac:dyDescent="0.25">
      <c r="A281" s="163"/>
      <c r="B281" s="160"/>
      <c r="C281" s="111">
        <v>3</v>
      </c>
      <c r="D281" s="111" t="s">
        <v>331</v>
      </c>
      <c r="E281" s="113">
        <v>101468970.97239999</v>
      </c>
      <c r="F281" s="113">
        <v>0</v>
      </c>
      <c r="G281" s="113">
        <v>7544888.1600000001</v>
      </c>
      <c r="H281" s="113">
        <v>353180.39860000001</v>
      </c>
      <c r="I281" s="113">
        <v>2433566.3239000002</v>
      </c>
      <c r="J281" s="113">
        <v>32722808.274099998</v>
      </c>
      <c r="K281" s="113">
        <v>39503914.228</v>
      </c>
      <c r="L281" s="114">
        <f t="shared" si="60"/>
        <v>184027328.35699999</v>
      </c>
      <c r="M281" s="109"/>
      <c r="N281" s="168"/>
      <c r="O281" s="160"/>
      <c r="P281" s="115">
        <v>26</v>
      </c>
      <c r="Q281" s="111" t="s">
        <v>708</v>
      </c>
      <c r="R281" s="113">
        <v>81389949.505700007</v>
      </c>
      <c r="S281" s="113">
        <v>0</v>
      </c>
      <c r="T281" s="113">
        <v>6051880.2988</v>
      </c>
      <c r="U281" s="113">
        <v>283291.87270000001</v>
      </c>
      <c r="V281" s="113">
        <v>1952004.0296</v>
      </c>
      <c r="W281" s="113">
        <v>26247508.845199998</v>
      </c>
      <c r="X281" s="113">
        <v>39188909.726400003</v>
      </c>
      <c r="Y281" s="114">
        <f t="shared" si="61"/>
        <v>155113544.2784</v>
      </c>
    </row>
    <row r="282" spans="1:25" ht="24.95" customHeight="1" x14ac:dyDescent="0.25">
      <c r="A282" s="163"/>
      <c r="B282" s="160"/>
      <c r="C282" s="111">
        <v>4</v>
      </c>
      <c r="D282" s="111" t="s">
        <v>332</v>
      </c>
      <c r="E282" s="113">
        <v>95384560.096399993</v>
      </c>
      <c r="F282" s="113">
        <v>0</v>
      </c>
      <c r="G282" s="113">
        <v>7092472.0258999998</v>
      </c>
      <c r="H282" s="113">
        <v>332002.54849999998</v>
      </c>
      <c r="I282" s="113">
        <v>2287641.7396</v>
      </c>
      <c r="J282" s="113">
        <v>30760641.824099999</v>
      </c>
      <c r="K282" s="113">
        <v>37246894.3873</v>
      </c>
      <c r="L282" s="114">
        <f t="shared" si="60"/>
        <v>173104212.62180001</v>
      </c>
      <c r="M282" s="109"/>
      <c r="N282" s="168"/>
      <c r="O282" s="160"/>
      <c r="P282" s="115">
        <v>27</v>
      </c>
      <c r="Q282" s="111" t="s">
        <v>709</v>
      </c>
      <c r="R282" s="113">
        <v>88676624.814700007</v>
      </c>
      <c r="S282" s="113">
        <v>0</v>
      </c>
      <c r="T282" s="113">
        <v>6593692.7341</v>
      </c>
      <c r="U282" s="113">
        <v>308654.41330000001</v>
      </c>
      <c r="V282" s="113">
        <v>2126762.9482999998</v>
      </c>
      <c r="W282" s="113">
        <v>28597394.498</v>
      </c>
      <c r="X282" s="113">
        <v>43298179.660999998</v>
      </c>
      <c r="Y282" s="114">
        <f t="shared" si="61"/>
        <v>169601309.06940001</v>
      </c>
    </row>
    <row r="283" spans="1:25" ht="24.95" customHeight="1" x14ac:dyDescent="0.25">
      <c r="A283" s="163"/>
      <c r="B283" s="160"/>
      <c r="C283" s="111">
        <v>5</v>
      </c>
      <c r="D283" s="111" t="s">
        <v>333</v>
      </c>
      <c r="E283" s="113">
        <v>92225884.869599998</v>
      </c>
      <c r="F283" s="113">
        <v>0</v>
      </c>
      <c r="G283" s="113">
        <v>6857603.6607999997</v>
      </c>
      <c r="H283" s="113">
        <v>321008.23009999999</v>
      </c>
      <c r="I283" s="113">
        <v>2211886.1112000002</v>
      </c>
      <c r="J283" s="113">
        <v>29741998.1653</v>
      </c>
      <c r="K283" s="113">
        <v>34205913.3367</v>
      </c>
      <c r="L283" s="114">
        <f t="shared" si="60"/>
        <v>165564294.37369999</v>
      </c>
      <c r="M283" s="109"/>
      <c r="N283" s="168"/>
      <c r="O283" s="160"/>
      <c r="P283" s="115">
        <v>28</v>
      </c>
      <c r="Q283" s="111" t="s">
        <v>710</v>
      </c>
      <c r="R283" s="113">
        <v>67917863.975899994</v>
      </c>
      <c r="S283" s="113">
        <v>0</v>
      </c>
      <c r="T283" s="113">
        <v>5050141.7610999998</v>
      </c>
      <c r="U283" s="113">
        <v>236399.9363</v>
      </c>
      <c r="V283" s="113">
        <v>1628898.2235000001</v>
      </c>
      <c r="W283" s="113">
        <v>21902885.384199999</v>
      </c>
      <c r="X283" s="113">
        <v>32709693.1472</v>
      </c>
      <c r="Y283" s="114">
        <f t="shared" si="61"/>
        <v>129445882.42819999</v>
      </c>
    </row>
    <row r="284" spans="1:25" ht="24.95" customHeight="1" x14ac:dyDescent="0.25">
      <c r="A284" s="163"/>
      <c r="B284" s="160"/>
      <c r="C284" s="111">
        <v>6</v>
      </c>
      <c r="D284" s="111" t="s">
        <v>334</v>
      </c>
      <c r="E284" s="113">
        <v>88672262.937999994</v>
      </c>
      <c r="F284" s="113">
        <v>0</v>
      </c>
      <c r="G284" s="113">
        <v>6593368.3997</v>
      </c>
      <c r="H284" s="113">
        <v>308639.23100000003</v>
      </c>
      <c r="I284" s="113">
        <v>2126658.3358999998</v>
      </c>
      <c r="J284" s="113">
        <v>28595987.832899999</v>
      </c>
      <c r="K284" s="113">
        <v>32293804.785100002</v>
      </c>
      <c r="L284" s="114">
        <f t="shared" si="60"/>
        <v>158590721.5226</v>
      </c>
      <c r="M284" s="109"/>
      <c r="N284" s="168"/>
      <c r="O284" s="160"/>
      <c r="P284" s="115">
        <v>29</v>
      </c>
      <c r="Q284" s="111" t="s">
        <v>711</v>
      </c>
      <c r="R284" s="113">
        <v>81679102.472399995</v>
      </c>
      <c r="S284" s="113">
        <v>0</v>
      </c>
      <c r="T284" s="113">
        <v>6073380.7317000004</v>
      </c>
      <c r="U284" s="113">
        <v>284298.3199</v>
      </c>
      <c r="V284" s="113">
        <v>1958938.8877999999</v>
      </c>
      <c r="W284" s="113">
        <v>26340758.012899999</v>
      </c>
      <c r="X284" s="113">
        <v>35754497.7557</v>
      </c>
      <c r="Y284" s="114">
        <f t="shared" si="61"/>
        <v>152090976.18039998</v>
      </c>
    </row>
    <row r="285" spans="1:25" ht="24.95" customHeight="1" x14ac:dyDescent="0.25">
      <c r="A285" s="163"/>
      <c r="B285" s="160"/>
      <c r="C285" s="111">
        <v>7</v>
      </c>
      <c r="D285" s="111" t="s">
        <v>335</v>
      </c>
      <c r="E285" s="113">
        <v>89531134.966600001</v>
      </c>
      <c r="F285" s="113">
        <v>0</v>
      </c>
      <c r="G285" s="113">
        <v>6657231.2076000003</v>
      </c>
      <c r="H285" s="113">
        <v>311628.68440000003</v>
      </c>
      <c r="I285" s="113">
        <v>2147256.9684000001</v>
      </c>
      <c r="J285" s="113">
        <v>28872966.149099998</v>
      </c>
      <c r="K285" s="113">
        <v>34899757.243100002</v>
      </c>
      <c r="L285" s="114">
        <f t="shared" si="60"/>
        <v>162419975.21920002</v>
      </c>
      <c r="M285" s="109"/>
      <c r="N285" s="168"/>
      <c r="O285" s="160"/>
      <c r="P285" s="115">
        <v>30</v>
      </c>
      <c r="Q285" s="111" t="s">
        <v>65</v>
      </c>
      <c r="R285" s="113">
        <v>68964415.855399996</v>
      </c>
      <c r="S285" s="113">
        <v>0</v>
      </c>
      <c r="T285" s="113">
        <v>5127959.8054999998</v>
      </c>
      <c r="U285" s="113">
        <v>240042.6421</v>
      </c>
      <c r="V285" s="113">
        <v>1653998.0485</v>
      </c>
      <c r="W285" s="113">
        <v>22240388.723200001</v>
      </c>
      <c r="X285" s="113">
        <v>33988936.947999999</v>
      </c>
      <c r="Y285" s="114">
        <f t="shared" si="61"/>
        <v>132215742.0227</v>
      </c>
    </row>
    <row r="286" spans="1:25" ht="24.95" customHeight="1" x14ac:dyDescent="0.25">
      <c r="A286" s="163"/>
      <c r="B286" s="160"/>
      <c r="C286" s="111">
        <v>8</v>
      </c>
      <c r="D286" s="111" t="s">
        <v>336</v>
      </c>
      <c r="E286" s="113">
        <v>96901094.281399995</v>
      </c>
      <c r="F286" s="113">
        <v>0</v>
      </c>
      <c r="G286" s="113">
        <v>7205236.3587999996</v>
      </c>
      <c r="H286" s="113">
        <v>337281.10950000002</v>
      </c>
      <c r="I286" s="113">
        <v>2324013.3169</v>
      </c>
      <c r="J286" s="113">
        <v>31249710.126499999</v>
      </c>
      <c r="K286" s="113">
        <v>38207991.804099999</v>
      </c>
      <c r="L286" s="114">
        <f t="shared" si="60"/>
        <v>176225326.99720001</v>
      </c>
      <c r="M286" s="109"/>
      <c r="N286" s="168"/>
      <c r="O286" s="160"/>
      <c r="P286" s="115">
        <v>31</v>
      </c>
      <c r="Q286" s="111" t="s">
        <v>712</v>
      </c>
      <c r="R286" s="113">
        <v>69265476.342500001</v>
      </c>
      <c r="S286" s="113">
        <v>0</v>
      </c>
      <c r="T286" s="113">
        <v>5150345.6410999997</v>
      </c>
      <c r="U286" s="113">
        <v>241090.5355</v>
      </c>
      <c r="V286" s="113">
        <v>1661218.4890000001</v>
      </c>
      <c r="W286" s="113">
        <v>22337477.956500001</v>
      </c>
      <c r="X286" s="113">
        <v>34805728.016900003</v>
      </c>
      <c r="Y286" s="114">
        <f t="shared" si="61"/>
        <v>133461336.9815</v>
      </c>
    </row>
    <row r="287" spans="1:25" ht="24.95" customHeight="1" x14ac:dyDescent="0.25">
      <c r="A287" s="163"/>
      <c r="B287" s="160"/>
      <c r="C287" s="111">
        <v>9</v>
      </c>
      <c r="D287" s="111" t="s">
        <v>337</v>
      </c>
      <c r="E287" s="113">
        <v>88172858.596399993</v>
      </c>
      <c r="F287" s="113">
        <v>0</v>
      </c>
      <c r="G287" s="113">
        <v>6556234.3885000004</v>
      </c>
      <c r="H287" s="113">
        <v>306900.96730000002</v>
      </c>
      <c r="I287" s="113">
        <v>2114680.9443999999</v>
      </c>
      <c r="J287" s="113">
        <v>28434934.5339</v>
      </c>
      <c r="K287" s="113">
        <v>30817779.600900002</v>
      </c>
      <c r="L287" s="114">
        <f t="shared" si="60"/>
        <v>156403389.0314</v>
      </c>
      <c r="M287" s="109"/>
      <c r="N287" s="168"/>
      <c r="O287" s="160"/>
      <c r="P287" s="115">
        <v>32</v>
      </c>
      <c r="Q287" s="111" t="s">
        <v>713</v>
      </c>
      <c r="R287" s="113">
        <v>68929127.865099996</v>
      </c>
      <c r="S287" s="113">
        <v>0</v>
      </c>
      <c r="T287" s="113">
        <v>5125335.9102999996</v>
      </c>
      <c r="U287" s="113">
        <v>239919.8161</v>
      </c>
      <c r="V287" s="113">
        <v>1653151.7241</v>
      </c>
      <c r="W287" s="113">
        <v>22229008.671500001</v>
      </c>
      <c r="X287" s="113">
        <v>33090862.3127</v>
      </c>
      <c r="Y287" s="114">
        <f t="shared" si="61"/>
        <v>131267406.29979999</v>
      </c>
    </row>
    <row r="288" spans="1:25" ht="24.95" customHeight="1" x14ac:dyDescent="0.25">
      <c r="A288" s="163"/>
      <c r="B288" s="160"/>
      <c r="C288" s="111">
        <v>10</v>
      </c>
      <c r="D288" s="111" t="s">
        <v>338</v>
      </c>
      <c r="E288" s="113">
        <v>82456392.547199994</v>
      </c>
      <c r="F288" s="113">
        <v>0</v>
      </c>
      <c r="G288" s="113">
        <v>6131177.3825000003</v>
      </c>
      <c r="H288" s="113">
        <v>287003.81319999998</v>
      </c>
      <c r="I288" s="113">
        <v>1977580.9114000001</v>
      </c>
      <c r="J288" s="113">
        <v>26591426.900600001</v>
      </c>
      <c r="K288" s="113">
        <v>30889438.349199999</v>
      </c>
      <c r="L288" s="114">
        <f t="shared" si="60"/>
        <v>148333019.9041</v>
      </c>
      <c r="M288" s="109"/>
      <c r="N288" s="169"/>
      <c r="O288" s="161"/>
      <c r="P288" s="115">
        <v>33</v>
      </c>
      <c r="Q288" s="111" t="s">
        <v>714</v>
      </c>
      <c r="R288" s="113">
        <v>79453893.287699997</v>
      </c>
      <c r="S288" s="113">
        <v>0</v>
      </c>
      <c r="T288" s="113">
        <v>5907921.7319999998</v>
      </c>
      <c r="U288" s="113">
        <v>276553.09240000002</v>
      </c>
      <c r="V288" s="113">
        <v>1905570.9066000001</v>
      </c>
      <c r="W288" s="113">
        <v>25623148.5524</v>
      </c>
      <c r="X288" s="113">
        <v>35190325.1998</v>
      </c>
      <c r="Y288" s="114">
        <f t="shared" si="61"/>
        <v>148357412.77090001</v>
      </c>
    </row>
    <row r="289" spans="1:25" ht="24.95" customHeight="1" x14ac:dyDescent="0.25">
      <c r="A289" s="163"/>
      <c r="B289" s="160"/>
      <c r="C289" s="111">
        <v>11</v>
      </c>
      <c r="D289" s="111" t="s">
        <v>339</v>
      </c>
      <c r="E289" s="113">
        <v>86326300.297399998</v>
      </c>
      <c r="F289" s="113">
        <v>0</v>
      </c>
      <c r="G289" s="113">
        <v>6418930.5831000004</v>
      </c>
      <c r="H289" s="113">
        <v>300473.70010000002</v>
      </c>
      <c r="I289" s="113">
        <v>2070394.2816999999</v>
      </c>
      <c r="J289" s="113">
        <v>27839436.4954</v>
      </c>
      <c r="K289" s="113">
        <v>30913104.853999998</v>
      </c>
      <c r="L289" s="114">
        <f t="shared" si="60"/>
        <v>153868640.21169999</v>
      </c>
      <c r="M289" s="109"/>
      <c r="N289" s="110"/>
      <c r="O289" s="164" t="s">
        <v>881</v>
      </c>
      <c r="P289" s="165"/>
      <c r="Q289" s="166"/>
      <c r="R289" s="116">
        <f>SUM(R256:R288)</f>
        <v>2563908352.637701</v>
      </c>
      <c r="S289" s="116">
        <f t="shared" ref="S289:Y289" si="63">SUM(S256:S288)</f>
        <v>0</v>
      </c>
      <c r="T289" s="116">
        <f t="shared" si="63"/>
        <v>190643519.76550001</v>
      </c>
      <c r="U289" s="116">
        <f t="shared" si="63"/>
        <v>8924128.8773999996</v>
      </c>
      <c r="V289" s="116">
        <f t="shared" si="63"/>
        <v>61491123.490299977</v>
      </c>
      <c r="W289" s="116">
        <f t="shared" si="63"/>
        <v>826836821.65709996</v>
      </c>
      <c r="X289" s="116">
        <f t="shared" si="63"/>
        <v>1220827964.8408</v>
      </c>
      <c r="Y289" s="116">
        <f t="shared" si="63"/>
        <v>4872631911.2687998</v>
      </c>
    </row>
    <row r="290" spans="1:25" ht="24.95" customHeight="1" x14ac:dyDescent="0.25">
      <c r="A290" s="163"/>
      <c r="B290" s="160"/>
      <c r="C290" s="111">
        <v>12</v>
      </c>
      <c r="D290" s="111" t="s">
        <v>340</v>
      </c>
      <c r="E290" s="113">
        <v>83816785.840599999</v>
      </c>
      <c r="F290" s="113">
        <v>0</v>
      </c>
      <c r="G290" s="113">
        <v>6232331.6087999996</v>
      </c>
      <c r="H290" s="113">
        <v>291738.89860000001</v>
      </c>
      <c r="I290" s="113">
        <v>2010207.7063</v>
      </c>
      <c r="J290" s="113">
        <v>27030141.204</v>
      </c>
      <c r="K290" s="113">
        <v>30776050.0814</v>
      </c>
      <c r="L290" s="114">
        <f t="shared" si="60"/>
        <v>150157255.33969998</v>
      </c>
      <c r="M290" s="109"/>
      <c r="N290" s="167">
        <v>31</v>
      </c>
      <c r="O290" s="159" t="s">
        <v>66</v>
      </c>
      <c r="P290" s="115">
        <v>1</v>
      </c>
      <c r="Q290" s="111" t="s">
        <v>715</v>
      </c>
      <c r="R290" s="113">
        <v>93722758.788699999</v>
      </c>
      <c r="S290" s="113">
        <v>0</v>
      </c>
      <c r="T290" s="113">
        <v>6968906.1231000004</v>
      </c>
      <c r="U290" s="113">
        <v>326218.36009999999</v>
      </c>
      <c r="V290" s="113">
        <v>2247786.1694</v>
      </c>
      <c r="W290" s="113">
        <v>30224726.213</v>
      </c>
      <c r="X290" s="113">
        <v>32013744.9465</v>
      </c>
      <c r="Y290" s="114">
        <f t="shared" si="61"/>
        <v>165504140.60080001</v>
      </c>
    </row>
    <row r="291" spans="1:25" ht="24.95" customHeight="1" x14ac:dyDescent="0.25">
      <c r="A291" s="163"/>
      <c r="B291" s="160"/>
      <c r="C291" s="111">
        <v>13</v>
      </c>
      <c r="D291" s="111" t="s">
        <v>341</v>
      </c>
      <c r="E291" s="113">
        <v>108553702.39210001</v>
      </c>
      <c r="F291" s="113">
        <v>0</v>
      </c>
      <c r="G291" s="113">
        <v>8071684.7333000004</v>
      </c>
      <c r="H291" s="113">
        <v>377840.03830000001</v>
      </c>
      <c r="I291" s="113">
        <v>2603481.9506000001</v>
      </c>
      <c r="J291" s="113">
        <v>35007568.883100003</v>
      </c>
      <c r="K291" s="113">
        <v>41517478.909900002</v>
      </c>
      <c r="L291" s="114">
        <f t="shared" si="60"/>
        <v>196131756.9073</v>
      </c>
      <c r="M291" s="109"/>
      <c r="N291" s="168"/>
      <c r="O291" s="160"/>
      <c r="P291" s="115">
        <v>2</v>
      </c>
      <c r="Q291" s="111" t="s">
        <v>533</v>
      </c>
      <c r="R291" s="113">
        <v>94543188.168400005</v>
      </c>
      <c r="S291" s="113">
        <v>0</v>
      </c>
      <c r="T291" s="113">
        <v>7029910.4660999998</v>
      </c>
      <c r="U291" s="113">
        <v>329074.00719999999</v>
      </c>
      <c r="V291" s="113">
        <v>2267462.8182000001</v>
      </c>
      <c r="W291" s="113">
        <v>30489307.129099999</v>
      </c>
      <c r="X291" s="113">
        <v>32777929.133000001</v>
      </c>
      <c r="Y291" s="114">
        <f t="shared" si="61"/>
        <v>167436871.722</v>
      </c>
    </row>
    <row r="292" spans="1:25" ht="24.95" customHeight="1" x14ac:dyDescent="0.25">
      <c r="A292" s="163"/>
      <c r="B292" s="160"/>
      <c r="C292" s="111">
        <v>14</v>
      </c>
      <c r="D292" s="111" t="s">
        <v>342</v>
      </c>
      <c r="E292" s="113">
        <v>74483109.000799999</v>
      </c>
      <c r="F292" s="113">
        <v>0</v>
      </c>
      <c r="G292" s="113">
        <v>5538311.0899999999</v>
      </c>
      <c r="H292" s="113">
        <v>259251.41329999999</v>
      </c>
      <c r="I292" s="113">
        <v>1786354.8237999999</v>
      </c>
      <c r="J292" s="113">
        <v>24020116.417199999</v>
      </c>
      <c r="K292" s="113">
        <v>29450462.122299999</v>
      </c>
      <c r="L292" s="114">
        <f t="shared" si="60"/>
        <v>135537604.86739999</v>
      </c>
      <c r="M292" s="109"/>
      <c r="N292" s="168"/>
      <c r="O292" s="160"/>
      <c r="P292" s="115">
        <v>3</v>
      </c>
      <c r="Q292" s="111" t="s">
        <v>716</v>
      </c>
      <c r="R292" s="113">
        <v>94131205.967600003</v>
      </c>
      <c r="S292" s="113">
        <v>0</v>
      </c>
      <c r="T292" s="113">
        <v>6999276.8684999999</v>
      </c>
      <c r="U292" s="113">
        <v>327640.03149999998</v>
      </c>
      <c r="V292" s="113">
        <v>2257582.1028999998</v>
      </c>
      <c r="W292" s="113">
        <v>30356446.665100001</v>
      </c>
      <c r="X292" s="113">
        <v>32223842.859099999</v>
      </c>
      <c r="Y292" s="114">
        <f t="shared" si="61"/>
        <v>166295994.49470001</v>
      </c>
    </row>
    <row r="293" spans="1:25" ht="24.95" customHeight="1" x14ac:dyDescent="0.25">
      <c r="A293" s="163"/>
      <c r="B293" s="160"/>
      <c r="C293" s="111">
        <v>15</v>
      </c>
      <c r="D293" s="111" t="s">
        <v>343</v>
      </c>
      <c r="E293" s="113">
        <v>82440756.396500006</v>
      </c>
      <c r="F293" s="113">
        <v>0</v>
      </c>
      <c r="G293" s="113">
        <v>6130014.7313999999</v>
      </c>
      <c r="H293" s="113">
        <v>286949.38880000002</v>
      </c>
      <c r="I293" s="113">
        <v>1977205.9040000001</v>
      </c>
      <c r="J293" s="113">
        <v>26586384.386100002</v>
      </c>
      <c r="K293" s="113">
        <v>32870502.7892</v>
      </c>
      <c r="L293" s="114">
        <f t="shared" si="60"/>
        <v>150291813.59600002</v>
      </c>
      <c r="M293" s="109"/>
      <c r="N293" s="168"/>
      <c r="O293" s="160"/>
      <c r="P293" s="115">
        <v>4</v>
      </c>
      <c r="Q293" s="111" t="s">
        <v>717</v>
      </c>
      <c r="R293" s="113">
        <v>71463707.1611</v>
      </c>
      <c r="S293" s="113">
        <v>0</v>
      </c>
      <c r="T293" s="113">
        <v>5313798.6210000003</v>
      </c>
      <c r="U293" s="113">
        <v>248741.86009999999</v>
      </c>
      <c r="V293" s="113">
        <v>1713939.4384000001</v>
      </c>
      <c r="W293" s="113">
        <v>23046387.1426</v>
      </c>
      <c r="X293" s="113">
        <v>26102722.2513</v>
      </c>
      <c r="Y293" s="114">
        <f t="shared" si="61"/>
        <v>127889296.4745</v>
      </c>
    </row>
    <row r="294" spans="1:25" ht="24.95" customHeight="1" x14ac:dyDescent="0.25">
      <c r="A294" s="163"/>
      <c r="B294" s="160"/>
      <c r="C294" s="111">
        <v>16</v>
      </c>
      <c r="D294" s="111" t="s">
        <v>344</v>
      </c>
      <c r="E294" s="113">
        <v>93610379.649299994</v>
      </c>
      <c r="F294" s="113">
        <v>0</v>
      </c>
      <c r="G294" s="113">
        <v>6960549.9918</v>
      </c>
      <c r="H294" s="113">
        <v>325827.20490000001</v>
      </c>
      <c r="I294" s="113">
        <v>2245090.9405999999</v>
      </c>
      <c r="J294" s="113">
        <v>30188484.976</v>
      </c>
      <c r="K294" s="113">
        <v>36531625.372199997</v>
      </c>
      <c r="L294" s="114">
        <f t="shared" si="60"/>
        <v>169861958.13479996</v>
      </c>
      <c r="M294" s="109"/>
      <c r="N294" s="168"/>
      <c r="O294" s="160"/>
      <c r="P294" s="115">
        <v>5</v>
      </c>
      <c r="Q294" s="111" t="s">
        <v>718</v>
      </c>
      <c r="R294" s="113">
        <v>124337097.31039999</v>
      </c>
      <c r="S294" s="113">
        <v>0</v>
      </c>
      <c r="T294" s="113">
        <v>9245284.3894999996</v>
      </c>
      <c r="U294" s="113">
        <v>432776.88900000002</v>
      </c>
      <c r="V294" s="113">
        <v>2982020.7096000002</v>
      </c>
      <c r="W294" s="113">
        <v>40097568.327</v>
      </c>
      <c r="X294" s="113">
        <v>48760466.948700003</v>
      </c>
      <c r="Y294" s="114">
        <f t="shared" si="61"/>
        <v>225855214.5742</v>
      </c>
    </row>
    <row r="295" spans="1:25" ht="24.95" customHeight="1" x14ac:dyDescent="0.25">
      <c r="A295" s="163"/>
      <c r="B295" s="161"/>
      <c r="C295" s="111">
        <v>17</v>
      </c>
      <c r="D295" s="111" t="s">
        <v>345</v>
      </c>
      <c r="E295" s="113">
        <v>77522331.905699998</v>
      </c>
      <c r="F295" s="113">
        <v>0</v>
      </c>
      <c r="G295" s="113">
        <v>5764297.3859999999</v>
      </c>
      <c r="H295" s="113">
        <v>269829.9571</v>
      </c>
      <c r="I295" s="113">
        <v>1859245.5848000001</v>
      </c>
      <c r="J295" s="113">
        <v>25000237.802700002</v>
      </c>
      <c r="K295" s="113">
        <v>29311561.494199999</v>
      </c>
      <c r="L295" s="114">
        <f t="shared" si="60"/>
        <v>139727504.13050002</v>
      </c>
      <c r="M295" s="109"/>
      <c r="N295" s="168"/>
      <c r="O295" s="160"/>
      <c r="P295" s="115">
        <v>6</v>
      </c>
      <c r="Q295" s="111" t="s">
        <v>719</v>
      </c>
      <c r="R295" s="113">
        <v>107519954.76360001</v>
      </c>
      <c r="S295" s="113">
        <v>0</v>
      </c>
      <c r="T295" s="113">
        <v>7994818.7696000002</v>
      </c>
      <c r="U295" s="113">
        <v>374241.9</v>
      </c>
      <c r="V295" s="113">
        <v>2578689.2146000001</v>
      </c>
      <c r="W295" s="113">
        <v>34674194.797200002</v>
      </c>
      <c r="X295" s="113">
        <v>40679311.4692</v>
      </c>
      <c r="Y295" s="114">
        <f t="shared" si="61"/>
        <v>193821210.91420001</v>
      </c>
    </row>
    <row r="296" spans="1:25" ht="24.95" customHeight="1" x14ac:dyDescent="0.25">
      <c r="A296" s="1"/>
      <c r="B296" s="164" t="s">
        <v>865</v>
      </c>
      <c r="C296" s="165"/>
      <c r="D296" s="166"/>
      <c r="E296" s="116">
        <f>SUM(E279:E295)</f>
        <v>1505496536.6866002</v>
      </c>
      <c r="F296" s="116">
        <f t="shared" ref="F296:L296" si="64">SUM(F279:F295)</f>
        <v>0</v>
      </c>
      <c r="G296" s="116">
        <f t="shared" si="64"/>
        <v>111943610.79789999</v>
      </c>
      <c r="H296" s="116">
        <f t="shared" si="64"/>
        <v>5240142.4971000012</v>
      </c>
      <c r="I296" s="116">
        <f t="shared" si="64"/>
        <v>36106857.468999997</v>
      </c>
      <c r="J296" s="116">
        <f t="shared" si="64"/>
        <v>485508762.48329991</v>
      </c>
      <c r="K296" s="116">
        <f t="shared" si="64"/>
        <v>573524255.39189994</v>
      </c>
      <c r="L296" s="116">
        <f t="shared" si="64"/>
        <v>2717820165.3257999</v>
      </c>
      <c r="M296" s="109"/>
      <c r="N296" s="168"/>
      <c r="O296" s="160"/>
      <c r="P296" s="115">
        <v>7</v>
      </c>
      <c r="Q296" s="111" t="s">
        <v>720</v>
      </c>
      <c r="R296" s="113">
        <v>94385693.427100003</v>
      </c>
      <c r="S296" s="113">
        <v>0</v>
      </c>
      <c r="T296" s="113">
        <v>7018199.6919</v>
      </c>
      <c r="U296" s="113">
        <v>328525.81939999998</v>
      </c>
      <c r="V296" s="113">
        <v>2263685.5658999998</v>
      </c>
      <c r="W296" s="113">
        <v>30438516.526099999</v>
      </c>
      <c r="X296" s="113">
        <v>31396108.503899999</v>
      </c>
      <c r="Y296" s="114">
        <f t="shared" si="61"/>
        <v>165830729.5343</v>
      </c>
    </row>
    <row r="297" spans="1:25" ht="24.95" customHeight="1" x14ac:dyDescent="0.25">
      <c r="A297" s="163">
        <v>15</v>
      </c>
      <c r="B297" s="159" t="s">
        <v>50</v>
      </c>
      <c r="C297" s="111">
        <v>1</v>
      </c>
      <c r="D297" s="111" t="s">
        <v>346</v>
      </c>
      <c r="E297" s="113">
        <v>123688245.72849999</v>
      </c>
      <c r="F297" s="113">
        <v>0</v>
      </c>
      <c r="G297" s="113">
        <v>9197037.9889000002</v>
      </c>
      <c r="H297" s="113">
        <v>430518.44829999999</v>
      </c>
      <c r="I297" s="113">
        <v>2966459.0720000002</v>
      </c>
      <c r="J297" s="113">
        <v>39888319.670000002</v>
      </c>
      <c r="K297" s="113">
        <v>42775450.0766</v>
      </c>
      <c r="L297" s="114">
        <f t="shared" si="60"/>
        <v>218946030.98430002</v>
      </c>
      <c r="M297" s="109"/>
      <c r="N297" s="168"/>
      <c r="O297" s="160"/>
      <c r="P297" s="115">
        <v>8</v>
      </c>
      <c r="Q297" s="111" t="s">
        <v>721</v>
      </c>
      <c r="R297" s="113">
        <v>83357792.925500005</v>
      </c>
      <c r="S297" s="113">
        <v>0</v>
      </c>
      <c r="T297" s="113">
        <v>6198202.4539999999</v>
      </c>
      <c r="U297" s="113">
        <v>290141.29389999999</v>
      </c>
      <c r="V297" s="113">
        <v>1999199.5164000001</v>
      </c>
      <c r="W297" s="113">
        <v>26882120.217799999</v>
      </c>
      <c r="X297" s="113">
        <v>28464230.699299999</v>
      </c>
      <c r="Y297" s="114">
        <f t="shared" si="61"/>
        <v>147191687.10689998</v>
      </c>
    </row>
    <row r="298" spans="1:25" ht="24.95" customHeight="1" x14ac:dyDescent="0.25">
      <c r="A298" s="163"/>
      <c r="B298" s="160"/>
      <c r="C298" s="111">
        <v>2</v>
      </c>
      <c r="D298" s="111" t="s">
        <v>347</v>
      </c>
      <c r="E298" s="113">
        <v>89826423.253999993</v>
      </c>
      <c r="F298" s="113">
        <v>0</v>
      </c>
      <c r="G298" s="113">
        <v>6679187.8421</v>
      </c>
      <c r="H298" s="113">
        <v>312656.48670000001</v>
      </c>
      <c r="I298" s="113">
        <v>2154338.9720999999</v>
      </c>
      <c r="J298" s="113">
        <v>28968193.9012</v>
      </c>
      <c r="K298" s="113">
        <v>34514982.917800002</v>
      </c>
      <c r="L298" s="114">
        <f t="shared" si="60"/>
        <v>162455783.3739</v>
      </c>
      <c r="M298" s="109"/>
      <c r="N298" s="168"/>
      <c r="O298" s="160"/>
      <c r="P298" s="115">
        <v>9</v>
      </c>
      <c r="Q298" s="111" t="s">
        <v>722</v>
      </c>
      <c r="R298" s="113">
        <v>85498064.556899995</v>
      </c>
      <c r="S298" s="113">
        <v>0</v>
      </c>
      <c r="T298" s="113">
        <v>6357345.7856000001</v>
      </c>
      <c r="U298" s="113">
        <v>297590.88150000002</v>
      </c>
      <c r="V298" s="113">
        <v>2050530.4101</v>
      </c>
      <c r="W298" s="113">
        <v>27572338.0999</v>
      </c>
      <c r="X298" s="113">
        <v>29731212.7456</v>
      </c>
      <c r="Y298" s="114">
        <f t="shared" si="61"/>
        <v>151507082.47960001</v>
      </c>
    </row>
    <row r="299" spans="1:25" ht="24.95" customHeight="1" x14ac:dyDescent="0.25">
      <c r="A299" s="163"/>
      <c r="B299" s="160"/>
      <c r="C299" s="111">
        <v>3</v>
      </c>
      <c r="D299" s="111" t="s">
        <v>348</v>
      </c>
      <c r="E299" s="113">
        <v>90408321.446600005</v>
      </c>
      <c r="F299" s="113">
        <v>0</v>
      </c>
      <c r="G299" s="113">
        <v>6722455.8158999998</v>
      </c>
      <c r="H299" s="113">
        <v>314681.88449999999</v>
      </c>
      <c r="I299" s="113">
        <v>2168294.8429</v>
      </c>
      <c r="J299" s="113">
        <v>29155850.7071</v>
      </c>
      <c r="K299" s="113">
        <v>33829049.820799999</v>
      </c>
      <c r="L299" s="114">
        <f t="shared" si="60"/>
        <v>162598654.5178</v>
      </c>
      <c r="M299" s="109"/>
      <c r="N299" s="168"/>
      <c r="O299" s="160"/>
      <c r="P299" s="115">
        <v>10</v>
      </c>
      <c r="Q299" s="111" t="s">
        <v>723</v>
      </c>
      <c r="R299" s="113">
        <v>81107304.874599993</v>
      </c>
      <c r="S299" s="113">
        <v>0</v>
      </c>
      <c r="T299" s="113">
        <v>6030863.8037</v>
      </c>
      <c r="U299" s="113">
        <v>282308.07890000002</v>
      </c>
      <c r="V299" s="113">
        <v>1945225.2631999999</v>
      </c>
      <c r="W299" s="113">
        <v>26156358.555799998</v>
      </c>
      <c r="X299" s="113">
        <v>27467534.640299998</v>
      </c>
      <c r="Y299" s="114">
        <f t="shared" si="61"/>
        <v>142989595.21649998</v>
      </c>
    </row>
    <row r="300" spans="1:25" ht="24.95" customHeight="1" x14ac:dyDescent="0.25">
      <c r="A300" s="163"/>
      <c r="B300" s="160"/>
      <c r="C300" s="111">
        <v>4</v>
      </c>
      <c r="D300" s="111" t="s">
        <v>349</v>
      </c>
      <c r="E300" s="113">
        <v>98512065.772100002</v>
      </c>
      <c r="F300" s="113">
        <v>0</v>
      </c>
      <c r="G300" s="113">
        <v>7325022.7290000003</v>
      </c>
      <c r="H300" s="113">
        <v>342888.37589999998</v>
      </c>
      <c r="I300" s="113">
        <v>2362649.8176000002</v>
      </c>
      <c r="J300" s="113">
        <v>31769233.5898</v>
      </c>
      <c r="K300" s="113">
        <v>34161699.355400003</v>
      </c>
      <c r="L300" s="114">
        <f t="shared" si="60"/>
        <v>174473559.63979998</v>
      </c>
      <c r="M300" s="109"/>
      <c r="N300" s="168"/>
      <c r="O300" s="160"/>
      <c r="P300" s="115">
        <v>11</v>
      </c>
      <c r="Q300" s="111" t="s">
        <v>724</v>
      </c>
      <c r="R300" s="113">
        <v>112060260.6821</v>
      </c>
      <c r="S300" s="113">
        <v>0</v>
      </c>
      <c r="T300" s="113">
        <v>8332420.5017999997</v>
      </c>
      <c r="U300" s="113">
        <v>390045.2242</v>
      </c>
      <c r="V300" s="113">
        <v>2687580.9819</v>
      </c>
      <c r="W300" s="113">
        <v>36138401.624700002</v>
      </c>
      <c r="X300" s="113">
        <v>39902404.064300001</v>
      </c>
      <c r="Y300" s="114">
        <f t="shared" si="61"/>
        <v>199511113.079</v>
      </c>
    </row>
    <row r="301" spans="1:25" ht="24.95" customHeight="1" x14ac:dyDescent="0.25">
      <c r="A301" s="163"/>
      <c r="B301" s="160"/>
      <c r="C301" s="111">
        <v>5</v>
      </c>
      <c r="D301" s="111" t="s">
        <v>350</v>
      </c>
      <c r="E301" s="113">
        <v>95816466.118000001</v>
      </c>
      <c r="F301" s="113">
        <v>0</v>
      </c>
      <c r="G301" s="113">
        <v>7124587.0911999997</v>
      </c>
      <c r="H301" s="113">
        <v>333505.8725</v>
      </c>
      <c r="I301" s="113">
        <v>2298000.2949000001</v>
      </c>
      <c r="J301" s="113">
        <v>30899927.536800001</v>
      </c>
      <c r="K301" s="113">
        <v>36066688.178499997</v>
      </c>
      <c r="L301" s="114">
        <f t="shared" si="60"/>
        <v>172539175.09189999</v>
      </c>
      <c r="M301" s="109"/>
      <c r="N301" s="168"/>
      <c r="O301" s="160"/>
      <c r="P301" s="115">
        <v>12</v>
      </c>
      <c r="Q301" s="111" t="s">
        <v>725</v>
      </c>
      <c r="R301" s="113">
        <v>75444832.206200004</v>
      </c>
      <c r="S301" s="113">
        <v>0</v>
      </c>
      <c r="T301" s="113">
        <v>5609821.5620999997</v>
      </c>
      <c r="U301" s="113">
        <v>262598.85810000001</v>
      </c>
      <c r="V301" s="113">
        <v>1809420.1725999999</v>
      </c>
      <c r="W301" s="113">
        <v>24330263.2903</v>
      </c>
      <c r="X301" s="113">
        <v>26881211.818100002</v>
      </c>
      <c r="Y301" s="114">
        <f t="shared" si="61"/>
        <v>134338147.90739998</v>
      </c>
    </row>
    <row r="302" spans="1:25" ht="24.95" customHeight="1" x14ac:dyDescent="0.25">
      <c r="A302" s="163"/>
      <c r="B302" s="160"/>
      <c r="C302" s="111">
        <v>6</v>
      </c>
      <c r="D302" s="111" t="s">
        <v>50</v>
      </c>
      <c r="E302" s="113">
        <v>104331960.1296</v>
      </c>
      <c r="F302" s="113">
        <v>0</v>
      </c>
      <c r="G302" s="113">
        <v>7757770.3129000003</v>
      </c>
      <c r="H302" s="113">
        <v>363145.53019999998</v>
      </c>
      <c r="I302" s="113">
        <v>2502230.4084000001</v>
      </c>
      <c r="J302" s="113">
        <v>33646095.899700001</v>
      </c>
      <c r="K302" s="113">
        <v>38170502.010700002</v>
      </c>
      <c r="L302" s="114">
        <f t="shared" si="60"/>
        <v>186771704.29150003</v>
      </c>
      <c r="M302" s="109"/>
      <c r="N302" s="168"/>
      <c r="O302" s="160"/>
      <c r="P302" s="115">
        <v>13</v>
      </c>
      <c r="Q302" s="111" t="s">
        <v>726</v>
      </c>
      <c r="R302" s="113">
        <v>100720310.8837</v>
      </c>
      <c r="S302" s="113">
        <v>0</v>
      </c>
      <c r="T302" s="113">
        <v>7489220.3377999999</v>
      </c>
      <c r="U302" s="113">
        <v>350574.55699999997</v>
      </c>
      <c r="V302" s="113">
        <v>2415610.9434000002</v>
      </c>
      <c r="W302" s="113">
        <v>32481372.293099999</v>
      </c>
      <c r="X302" s="113">
        <v>33096075.517099999</v>
      </c>
      <c r="Y302" s="114">
        <f t="shared" si="61"/>
        <v>176553164.53209999</v>
      </c>
    </row>
    <row r="303" spans="1:25" ht="24.95" customHeight="1" x14ac:dyDescent="0.25">
      <c r="A303" s="163"/>
      <c r="B303" s="160"/>
      <c r="C303" s="111">
        <v>7</v>
      </c>
      <c r="D303" s="111" t="s">
        <v>351</v>
      </c>
      <c r="E303" s="113">
        <v>81805897.769999996</v>
      </c>
      <c r="F303" s="113">
        <v>0</v>
      </c>
      <c r="G303" s="113">
        <v>6082808.7994999997</v>
      </c>
      <c r="H303" s="113">
        <v>284739.65299999999</v>
      </c>
      <c r="I303" s="113">
        <v>1961979.8644000001</v>
      </c>
      <c r="J303" s="113">
        <v>26381648.328200001</v>
      </c>
      <c r="K303" s="113">
        <v>30378684.384500001</v>
      </c>
      <c r="L303" s="114">
        <f t="shared" si="60"/>
        <v>146895758.79960001</v>
      </c>
      <c r="M303" s="109"/>
      <c r="N303" s="168"/>
      <c r="O303" s="160"/>
      <c r="P303" s="115">
        <v>14</v>
      </c>
      <c r="Q303" s="111" t="s">
        <v>727</v>
      </c>
      <c r="R303" s="113">
        <v>100574636.0063</v>
      </c>
      <c r="S303" s="113">
        <v>0</v>
      </c>
      <c r="T303" s="113">
        <v>7478388.4484999999</v>
      </c>
      <c r="U303" s="113">
        <v>350067.51020000002</v>
      </c>
      <c r="V303" s="113">
        <v>2412117.1712000002</v>
      </c>
      <c r="W303" s="113">
        <v>32434393.487300001</v>
      </c>
      <c r="X303" s="113">
        <v>33441777.887200002</v>
      </c>
      <c r="Y303" s="114">
        <f t="shared" si="61"/>
        <v>176691380.51070002</v>
      </c>
    </row>
    <row r="304" spans="1:25" ht="24.95" customHeight="1" x14ac:dyDescent="0.25">
      <c r="A304" s="163"/>
      <c r="B304" s="160"/>
      <c r="C304" s="111">
        <v>8</v>
      </c>
      <c r="D304" s="111" t="s">
        <v>352</v>
      </c>
      <c r="E304" s="113">
        <v>87751894.125300005</v>
      </c>
      <c r="F304" s="113">
        <v>0</v>
      </c>
      <c r="G304" s="113">
        <v>6524932.8997999998</v>
      </c>
      <c r="H304" s="113">
        <v>305435.72730000003</v>
      </c>
      <c r="I304" s="113">
        <v>2104584.8040999998</v>
      </c>
      <c r="J304" s="113">
        <v>28299177.370499998</v>
      </c>
      <c r="K304" s="113">
        <v>33377738.145399999</v>
      </c>
      <c r="L304" s="114">
        <f t="shared" si="60"/>
        <v>158363763.0724</v>
      </c>
      <c r="M304" s="109"/>
      <c r="N304" s="168"/>
      <c r="O304" s="160"/>
      <c r="P304" s="115">
        <v>15</v>
      </c>
      <c r="Q304" s="111" t="s">
        <v>728</v>
      </c>
      <c r="R304" s="113">
        <v>79481748.102500007</v>
      </c>
      <c r="S304" s="113">
        <v>0</v>
      </c>
      <c r="T304" s="113">
        <v>5909992.9215000002</v>
      </c>
      <c r="U304" s="113">
        <v>276650.04590000003</v>
      </c>
      <c r="V304" s="113">
        <v>1906238.9584999999</v>
      </c>
      <c r="W304" s="113">
        <v>25632131.473499998</v>
      </c>
      <c r="X304" s="113">
        <v>29132232.628400002</v>
      </c>
      <c r="Y304" s="114">
        <f t="shared" si="61"/>
        <v>142338994.13030002</v>
      </c>
    </row>
    <row r="305" spans="1:25" ht="24.95" customHeight="1" x14ac:dyDescent="0.25">
      <c r="A305" s="163"/>
      <c r="B305" s="160"/>
      <c r="C305" s="111">
        <v>9</v>
      </c>
      <c r="D305" s="111" t="s">
        <v>353</v>
      </c>
      <c r="E305" s="113">
        <v>80001868.778799996</v>
      </c>
      <c r="F305" s="113">
        <v>0</v>
      </c>
      <c r="G305" s="113">
        <v>5948667.3289999999</v>
      </c>
      <c r="H305" s="113">
        <v>278460.41639999999</v>
      </c>
      <c r="I305" s="113">
        <v>1918713.1972000001</v>
      </c>
      <c r="J305" s="113">
        <v>25799865.599599998</v>
      </c>
      <c r="K305" s="113">
        <v>29612654.342500001</v>
      </c>
      <c r="L305" s="114">
        <f t="shared" si="60"/>
        <v>143560229.66350001</v>
      </c>
      <c r="M305" s="109"/>
      <c r="N305" s="168"/>
      <c r="O305" s="160"/>
      <c r="P305" s="115">
        <v>16</v>
      </c>
      <c r="Q305" s="111" t="s">
        <v>729</v>
      </c>
      <c r="R305" s="113">
        <v>101274183.1556</v>
      </c>
      <c r="S305" s="113">
        <v>0</v>
      </c>
      <c r="T305" s="113">
        <v>7530404.3992999997</v>
      </c>
      <c r="U305" s="113">
        <v>352502.4057</v>
      </c>
      <c r="V305" s="113">
        <v>2428894.6586000002</v>
      </c>
      <c r="W305" s="113">
        <v>32659990.9978</v>
      </c>
      <c r="X305" s="113">
        <v>34172736.674199998</v>
      </c>
      <c r="Y305" s="114">
        <f t="shared" si="61"/>
        <v>178418712.29119998</v>
      </c>
    </row>
    <row r="306" spans="1:25" ht="24.95" customHeight="1" x14ac:dyDescent="0.25">
      <c r="A306" s="163"/>
      <c r="B306" s="160"/>
      <c r="C306" s="111">
        <v>10</v>
      </c>
      <c r="D306" s="111" t="s">
        <v>354</v>
      </c>
      <c r="E306" s="113">
        <v>75871644.802200004</v>
      </c>
      <c r="F306" s="113">
        <v>0</v>
      </c>
      <c r="G306" s="113">
        <v>5641557.8975999998</v>
      </c>
      <c r="H306" s="113">
        <v>264084.45360000001</v>
      </c>
      <c r="I306" s="113">
        <v>1819656.5704999999</v>
      </c>
      <c r="J306" s="113">
        <v>24467906.4201</v>
      </c>
      <c r="K306" s="113">
        <v>30491743.035300002</v>
      </c>
      <c r="L306" s="114">
        <f t="shared" si="60"/>
        <v>138556593.17930001</v>
      </c>
      <c r="M306" s="109"/>
      <c r="N306" s="169"/>
      <c r="O306" s="161"/>
      <c r="P306" s="115">
        <v>17</v>
      </c>
      <c r="Q306" s="111" t="s">
        <v>730</v>
      </c>
      <c r="R306" s="113">
        <v>107604270.4315</v>
      </c>
      <c r="S306" s="113">
        <v>0</v>
      </c>
      <c r="T306" s="113">
        <v>8001088.1963999998</v>
      </c>
      <c r="U306" s="113">
        <v>374535.37530000001</v>
      </c>
      <c r="V306" s="113">
        <v>2580711.3870999999</v>
      </c>
      <c r="W306" s="113">
        <v>34701385.823200002</v>
      </c>
      <c r="X306" s="113">
        <v>31120284.949999999</v>
      </c>
      <c r="Y306" s="114">
        <f t="shared" si="61"/>
        <v>184382276.16350001</v>
      </c>
    </row>
    <row r="307" spans="1:25" ht="24.95" customHeight="1" x14ac:dyDescent="0.25">
      <c r="A307" s="163"/>
      <c r="B307" s="161"/>
      <c r="C307" s="111">
        <v>11</v>
      </c>
      <c r="D307" s="111" t="s">
        <v>355</v>
      </c>
      <c r="E307" s="113">
        <v>103552490.4914</v>
      </c>
      <c r="F307" s="113">
        <v>0</v>
      </c>
      <c r="G307" s="113">
        <v>7699811.5971999997</v>
      </c>
      <c r="H307" s="113">
        <v>360432.45059999998</v>
      </c>
      <c r="I307" s="113">
        <v>2483536.1115999999</v>
      </c>
      <c r="J307" s="113">
        <v>33394724.1228</v>
      </c>
      <c r="K307" s="113">
        <v>37329846.666900001</v>
      </c>
      <c r="L307" s="114">
        <f t="shared" si="60"/>
        <v>184820841.44050002</v>
      </c>
      <c r="M307" s="109"/>
      <c r="N307" s="110"/>
      <c r="O307" s="164" t="s">
        <v>882</v>
      </c>
      <c r="P307" s="165"/>
      <c r="Q307" s="166"/>
      <c r="R307" s="116">
        <f>SUM(R290:R306)</f>
        <v>1607227009.4117999</v>
      </c>
      <c r="S307" s="116">
        <f t="shared" ref="S307:X307" si="65">SUM(S290:S306)</f>
        <v>0</v>
      </c>
      <c r="T307" s="116">
        <f t="shared" si="65"/>
        <v>119507943.34039998</v>
      </c>
      <c r="U307" s="116">
        <f t="shared" si="65"/>
        <v>5594233.0980000012</v>
      </c>
      <c r="V307" s="116">
        <f t="shared" si="65"/>
        <v>38546695.482000008</v>
      </c>
      <c r="W307" s="116">
        <f t="shared" si="65"/>
        <v>518315902.66350001</v>
      </c>
      <c r="X307" s="116">
        <f t="shared" si="65"/>
        <v>557363827.73619998</v>
      </c>
      <c r="Y307" s="116">
        <f t="shared" ref="Y307" si="66">SUM(Y290:Y306)</f>
        <v>2846555611.7319002</v>
      </c>
    </row>
    <row r="308" spans="1:25" ht="24.95" customHeight="1" x14ac:dyDescent="0.25">
      <c r="A308" s="1"/>
      <c r="B308" s="164" t="s">
        <v>866</v>
      </c>
      <c r="C308" s="165"/>
      <c r="D308" s="166"/>
      <c r="E308" s="116">
        <f>SUM(E297:E307)</f>
        <v>1031567278.4165001</v>
      </c>
      <c r="F308" s="116">
        <f t="shared" ref="F308:M308" si="67">SUM(F297:F307)</f>
        <v>0</v>
      </c>
      <c r="G308" s="116">
        <f t="shared" si="67"/>
        <v>76703840.303100005</v>
      </c>
      <c r="H308" s="116">
        <f t="shared" si="67"/>
        <v>3590549.2990000001</v>
      </c>
      <c r="I308" s="116">
        <f t="shared" si="67"/>
        <v>24740443.955700003</v>
      </c>
      <c r="J308" s="116">
        <f t="shared" si="67"/>
        <v>332670943.14579999</v>
      </c>
      <c r="K308" s="116">
        <f t="shared" si="67"/>
        <v>380709038.93440002</v>
      </c>
      <c r="L308" s="116">
        <f t="shared" si="67"/>
        <v>1849982094.0545003</v>
      </c>
      <c r="M308" s="116">
        <f t="shared" si="67"/>
        <v>0</v>
      </c>
      <c r="N308" s="167">
        <v>32</v>
      </c>
      <c r="O308" s="159" t="s">
        <v>67</v>
      </c>
      <c r="P308" s="115">
        <v>1</v>
      </c>
      <c r="Q308" s="111" t="s">
        <v>731</v>
      </c>
      <c r="R308" s="113">
        <v>71595208.615099996</v>
      </c>
      <c r="S308" s="113">
        <v>0</v>
      </c>
      <c r="T308" s="113">
        <v>5323576.6227000002</v>
      </c>
      <c r="U308" s="113">
        <v>249199.57380000001</v>
      </c>
      <c r="V308" s="113">
        <v>1717093.2845000001</v>
      </c>
      <c r="W308" s="113">
        <v>23088795.149900001</v>
      </c>
      <c r="X308" s="113">
        <v>38471187.157200001</v>
      </c>
      <c r="Y308" s="114">
        <f t="shared" si="61"/>
        <v>140445060.4032</v>
      </c>
    </row>
    <row r="309" spans="1:25" ht="24.95" customHeight="1" x14ac:dyDescent="0.25">
      <c r="A309" s="163">
        <v>16</v>
      </c>
      <c r="B309" s="159" t="s">
        <v>51</v>
      </c>
      <c r="C309" s="111">
        <v>1</v>
      </c>
      <c r="D309" s="111" t="s">
        <v>356</v>
      </c>
      <c r="E309" s="113">
        <v>80946585.744900003</v>
      </c>
      <c r="F309" s="113">
        <v>0</v>
      </c>
      <c r="G309" s="113">
        <v>6018913.2750000004</v>
      </c>
      <c r="H309" s="113">
        <v>281748.66810000001</v>
      </c>
      <c r="I309" s="113">
        <v>1941370.6793</v>
      </c>
      <c r="J309" s="113">
        <v>26104528.117199998</v>
      </c>
      <c r="K309" s="113">
        <v>32776274.907400001</v>
      </c>
      <c r="L309" s="114">
        <f t="shared" si="60"/>
        <v>148069421.3919</v>
      </c>
      <c r="M309" s="109"/>
      <c r="N309" s="168"/>
      <c r="O309" s="160"/>
      <c r="P309" s="115">
        <v>2</v>
      </c>
      <c r="Q309" s="111" t="s">
        <v>732</v>
      </c>
      <c r="R309" s="113">
        <v>89452652.899499997</v>
      </c>
      <c r="S309" s="113">
        <v>0</v>
      </c>
      <c r="T309" s="113">
        <v>6651395.5476000002</v>
      </c>
      <c r="U309" s="113">
        <v>311355.51400000002</v>
      </c>
      <c r="V309" s="113">
        <v>2145374.7050999999</v>
      </c>
      <c r="W309" s="113">
        <v>28847656.4056</v>
      </c>
      <c r="X309" s="113">
        <v>43921602.976000004</v>
      </c>
      <c r="Y309" s="114">
        <f t="shared" si="61"/>
        <v>171330038.0478</v>
      </c>
    </row>
    <row r="310" spans="1:25" ht="24.95" customHeight="1" x14ac:dyDescent="0.25">
      <c r="A310" s="163"/>
      <c r="B310" s="160"/>
      <c r="C310" s="111">
        <v>2</v>
      </c>
      <c r="D310" s="111" t="s">
        <v>357</v>
      </c>
      <c r="E310" s="113">
        <v>76174817.411300004</v>
      </c>
      <c r="F310" s="113">
        <v>0</v>
      </c>
      <c r="G310" s="113">
        <v>5664100.7834000001</v>
      </c>
      <c r="H310" s="113">
        <v>265139.6986</v>
      </c>
      <c r="I310" s="113">
        <v>1826927.6666999999</v>
      </c>
      <c r="J310" s="113">
        <v>24565676.793299999</v>
      </c>
      <c r="K310" s="113">
        <v>31144670.471900001</v>
      </c>
      <c r="L310" s="114">
        <f t="shared" si="60"/>
        <v>139641332.82520002</v>
      </c>
      <c r="M310" s="109"/>
      <c r="N310" s="168"/>
      <c r="O310" s="160"/>
      <c r="P310" s="115">
        <v>3</v>
      </c>
      <c r="Q310" s="111" t="s">
        <v>733</v>
      </c>
      <c r="R310" s="113">
        <v>82404656.693299994</v>
      </c>
      <c r="S310" s="113">
        <v>0</v>
      </c>
      <c r="T310" s="113">
        <v>6127330.4800000004</v>
      </c>
      <c r="U310" s="113">
        <v>286823.73749999999</v>
      </c>
      <c r="V310" s="113">
        <v>1976340.112</v>
      </c>
      <c r="W310" s="113">
        <v>26574742.564399999</v>
      </c>
      <c r="X310" s="113">
        <v>37763103.794</v>
      </c>
      <c r="Y310" s="114">
        <f t="shared" si="61"/>
        <v>155132997.38120002</v>
      </c>
    </row>
    <row r="311" spans="1:25" ht="24.95" customHeight="1" x14ac:dyDescent="0.25">
      <c r="A311" s="163"/>
      <c r="B311" s="160"/>
      <c r="C311" s="111">
        <v>3</v>
      </c>
      <c r="D311" s="111" t="s">
        <v>358</v>
      </c>
      <c r="E311" s="113">
        <v>69981010.845300004</v>
      </c>
      <c r="F311" s="113">
        <v>0</v>
      </c>
      <c r="G311" s="113">
        <v>5203550.3572000004</v>
      </c>
      <c r="H311" s="113">
        <v>243581.07769999999</v>
      </c>
      <c r="I311" s="113">
        <v>1678379.4068</v>
      </c>
      <c r="J311" s="113">
        <v>22568231.2412</v>
      </c>
      <c r="K311" s="113">
        <v>28509645.789500002</v>
      </c>
      <c r="L311" s="114">
        <f t="shared" si="60"/>
        <v>128184398.7177</v>
      </c>
      <c r="M311" s="109"/>
      <c r="N311" s="168"/>
      <c r="O311" s="160"/>
      <c r="P311" s="115">
        <v>4</v>
      </c>
      <c r="Q311" s="111" t="s">
        <v>734</v>
      </c>
      <c r="R311" s="113">
        <v>87965319.9498</v>
      </c>
      <c r="S311" s="113">
        <v>0</v>
      </c>
      <c r="T311" s="113">
        <v>6540802.5193999996</v>
      </c>
      <c r="U311" s="113">
        <v>306178.59299999999</v>
      </c>
      <c r="V311" s="113">
        <v>2109703.4714000002</v>
      </c>
      <c r="W311" s="113">
        <v>28368005.232500002</v>
      </c>
      <c r="X311" s="113">
        <v>41389089.198600002</v>
      </c>
      <c r="Y311" s="114">
        <f t="shared" si="61"/>
        <v>166679098.96470001</v>
      </c>
    </row>
    <row r="312" spans="1:25" ht="24.95" customHeight="1" x14ac:dyDescent="0.25">
      <c r="A312" s="163"/>
      <c r="B312" s="160"/>
      <c r="C312" s="111">
        <v>4</v>
      </c>
      <c r="D312" s="111" t="s">
        <v>359</v>
      </c>
      <c r="E312" s="113">
        <v>74430203.461400002</v>
      </c>
      <c r="F312" s="113">
        <v>0</v>
      </c>
      <c r="G312" s="113">
        <v>5534377.2137000002</v>
      </c>
      <c r="H312" s="113">
        <v>259067.26629999999</v>
      </c>
      <c r="I312" s="113">
        <v>1785085.9715</v>
      </c>
      <c r="J312" s="113">
        <v>24003054.8682</v>
      </c>
      <c r="K312" s="113">
        <v>30794683.0801</v>
      </c>
      <c r="L312" s="114">
        <f t="shared" si="60"/>
        <v>136806471.86119998</v>
      </c>
      <c r="M312" s="109"/>
      <c r="N312" s="168"/>
      <c r="O312" s="160"/>
      <c r="P312" s="115">
        <v>5</v>
      </c>
      <c r="Q312" s="111" t="s">
        <v>735</v>
      </c>
      <c r="R312" s="113">
        <v>81653824.225299999</v>
      </c>
      <c r="S312" s="113">
        <v>0</v>
      </c>
      <c r="T312" s="113">
        <v>6071501.1270000003</v>
      </c>
      <c r="U312" s="113">
        <v>284210.3346</v>
      </c>
      <c r="V312" s="113">
        <v>1958332.6306</v>
      </c>
      <c r="W312" s="113">
        <v>26332606.011100002</v>
      </c>
      <c r="X312" s="113">
        <v>41988398.932800002</v>
      </c>
      <c r="Y312" s="114">
        <f t="shared" si="61"/>
        <v>158288873.26140001</v>
      </c>
    </row>
    <row r="313" spans="1:25" ht="24.95" customHeight="1" x14ac:dyDescent="0.25">
      <c r="A313" s="163"/>
      <c r="B313" s="160"/>
      <c r="C313" s="111">
        <v>5</v>
      </c>
      <c r="D313" s="111" t="s">
        <v>360</v>
      </c>
      <c r="E313" s="113">
        <v>79811976.771500006</v>
      </c>
      <c r="F313" s="113">
        <v>0</v>
      </c>
      <c r="G313" s="113">
        <v>5934547.6041000001</v>
      </c>
      <c r="H313" s="113">
        <v>277799.46419999999</v>
      </c>
      <c r="I313" s="113">
        <v>1914158.9498000001</v>
      </c>
      <c r="J313" s="113">
        <v>25738627.176800001</v>
      </c>
      <c r="K313" s="113">
        <v>30320891.521400001</v>
      </c>
      <c r="L313" s="114">
        <f t="shared" si="60"/>
        <v>143998001.4878</v>
      </c>
      <c r="M313" s="109"/>
      <c r="N313" s="168"/>
      <c r="O313" s="160"/>
      <c r="P313" s="115">
        <v>6</v>
      </c>
      <c r="Q313" s="111" t="s">
        <v>736</v>
      </c>
      <c r="R313" s="113">
        <v>81640180.0079</v>
      </c>
      <c r="S313" s="113">
        <v>0</v>
      </c>
      <c r="T313" s="113">
        <v>6070486.5893999999</v>
      </c>
      <c r="U313" s="113">
        <v>284162.84350000002</v>
      </c>
      <c r="V313" s="113">
        <v>1958005.3965</v>
      </c>
      <c r="W313" s="113">
        <v>26328205.876699999</v>
      </c>
      <c r="X313" s="113">
        <v>41675790.1153</v>
      </c>
      <c r="Y313" s="114">
        <f t="shared" si="61"/>
        <v>157956830.82929999</v>
      </c>
    </row>
    <row r="314" spans="1:25" ht="24.95" customHeight="1" x14ac:dyDescent="0.25">
      <c r="A314" s="163"/>
      <c r="B314" s="160"/>
      <c r="C314" s="111">
        <v>6</v>
      </c>
      <c r="D314" s="111" t="s">
        <v>361</v>
      </c>
      <c r="E314" s="113">
        <v>80079225.038900003</v>
      </c>
      <c r="F314" s="113">
        <v>0</v>
      </c>
      <c r="G314" s="113">
        <v>5954419.2778000003</v>
      </c>
      <c r="H314" s="113">
        <v>278729.66830000002</v>
      </c>
      <c r="I314" s="113">
        <v>1920568.4598000001</v>
      </c>
      <c r="J314" s="113">
        <v>25824812.2808</v>
      </c>
      <c r="K314" s="113">
        <v>30417996.706599999</v>
      </c>
      <c r="L314" s="114">
        <f t="shared" si="60"/>
        <v>144475751.43220001</v>
      </c>
      <c r="M314" s="109"/>
      <c r="N314" s="168"/>
      <c r="O314" s="160"/>
      <c r="P314" s="115">
        <v>7</v>
      </c>
      <c r="Q314" s="111" t="s">
        <v>737</v>
      </c>
      <c r="R314" s="113">
        <v>88479274.153099999</v>
      </c>
      <c r="S314" s="113">
        <v>0</v>
      </c>
      <c r="T314" s="113">
        <v>6579018.409</v>
      </c>
      <c r="U314" s="113">
        <v>307967.5</v>
      </c>
      <c r="V314" s="113">
        <v>2122029.8174000001</v>
      </c>
      <c r="W314" s="113">
        <v>28533750.727899998</v>
      </c>
      <c r="X314" s="113">
        <v>43944544.323200002</v>
      </c>
      <c r="Y314" s="114">
        <f t="shared" si="61"/>
        <v>169966584.93059999</v>
      </c>
    </row>
    <row r="315" spans="1:25" ht="24.95" customHeight="1" x14ac:dyDescent="0.25">
      <c r="A315" s="163"/>
      <c r="B315" s="160"/>
      <c r="C315" s="111">
        <v>7</v>
      </c>
      <c r="D315" s="111" t="s">
        <v>362</v>
      </c>
      <c r="E315" s="113">
        <v>71675129.956400007</v>
      </c>
      <c r="F315" s="113">
        <v>0</v>
      </c>
      <c r="G315" s="113">
        <v>5329519.3021999998</v>
      </c>
      <c r="H315" s="113">
        <v>249477.75390000001</v>
      </c>
      <c r="I315" s="113">
        <v>1719010.0663000001</v>
      </c>
      <c r="J315" s="113">
        <v>23114569.046100002</v>
      </c>
      <c r="K315" s="113">
        <v>27838083.996199999</v>
      </c>
      <c r="L315" s="114">
        <f t="shared" si="60"/>
        <v>129925790.12110002</v>
      </c>
      <c r="M315" s="109"/>
      <c r="N315" s="168"/>
      <c r="O315" s="160"/>
      <c r="P315" s="115">
        <v>8</v>
      </c>
      <c r="Q315" s="111" t="s">
        <v>738</v>
      </c>
      <c r="R315" s="113">
        <v>85719679.796499997</v>
      </c>
      <c r="S315" s="113">
        <v>0</v>
      </c>
      <c r="T315" s="113">
        <v>6373824.3424000004</v>
      </c>
      <c r="U315" s="113">
        <v>298362.25189999997</v>
      </c>
      <c r="V315" s="113">
        <v>2055845.487</v>
      </c>
      <c r="W315" s="113">
        <v>27643806.972800002</v>
      </c>
      <c r="X315" s="113">
        <v>40062380.5414</v>
      </c>
      <c r="Y315" s="114">
        <f t="shared" si="61"/>
        <v>162153899.39200002</v>
      </c>
    </row>
    <row r="316" spans="1:25" ht="24.95" customHeight="1" x14ac:dyDescent="0.25">
      <c r="A316" s="163"/>
      <c r="B316" s="160"/>
      <c r="C316" s="111">
        <v>8</v>
      </c>
      <c r="D316" s="111" t="s">
        <v>363</v>
      </c>
      <c r="E316" s="113">
        <v>75918807.226400003</v>
      </c>
      <c r="F316" s="113">
        <v>0</v>
      </c>
      <c r="G316" s="113">
        <v>5645064.7352999998</v>
      </c>
      <c r="H316" s="113">
        <v>264248.61060000001</v>
      </c>
      <c r="I316" s="113">
        <v>1820787.6836000001</v>
      </c>
      <c r="J316" s="113">
        <v>24483115.867400002</v>
      </c>
      <c r="K316" s="113">
        <v>29721647.7106</v>
      </c>
      <c r="L316" s="114">
        <f t="shared" si="60"/>
        <v>137853671.8339</v>
      </c>
      <c r="M316" s="109"/>
      <c r="N316" s="168"/>
      <c r="O316" s="160"/>
      <c r="P316" s="115">
        <v>9</v>
      </c>
      <c r="Q316" s="111" t="s">
        <v>739</v>
      </c>
      <c r="R316" s="113">
        <v>81761721.050099999</v>
      </c>
      <c r="S316" s="113">
        <v>0</v>
      </c>
      <c r="T316" s="113">
        <v>6079523.9686000003</v>
      </c>
      <c r="U316" s="113">
        <v>284585.88819999999</v>
      </c>
      <c r="V316" s="113">
        <v>1960920.3585000001</v>
      </c>
      <c r="W316" s="113">
        <v>26367401.743000001</v>
      </c>
      <c r="X316" s="113">
        <v>40788658.7663</v>
      </c>
      <c r="Y316" s="114">
        <f t="shared" si="61"/>
        <v>157242811.77470002</v>
      </c>
    </row>
    <row r="317" spans="1:25" ht="24.95" customHeight="1" x14ac:dyDescent="0.25">
      <c r="A317" s="163"/>
      <c r="B317" s="160"/>
      <c r="C317" s="111">
        <v>9</v>
      </c>
      <c r="D317" s="111" t="s">
        <v>364</v>
      </c>
      <c r="E317" s="113">
        <v>85414798.237299994</v>
      </c>
      <c r="F317" s="113">
        <v>0</v>
      </c>
      <c r="G317" s="113">
        <v>6351154.3848000001</v>
      </c>
      <c r="H317" s="113">
        <v>297301.05859999999</v>
      </c>
      <c r="I317" s="113">
        <v>2048533.4044999999</v>
      </c>
      <c r="J317" s="113">
        <v>27545485.478999998</v>
      </c>
      <c r="K317" s="113">
        <v>32979582.7086</v>
      </c>
      <c r="L317" s="114">
        <f t="shared" si="60"/>
        <v>154636855.27279997</v>
      </c>
      <c r="M317" s="109"/>
      <c r="N317" s="168"/>
      <c r="O317" s="160"/>
      <c r="P317" s="115">
        <v>10</v>
      </c>
      <c r="Q317" s="111" t="s">
        <v>740</v>
      </c>
      <c r="R317" s="113">
        <v>95878777.2245</v>
      </c>
      <c r="S317" s="113">
        <v>0</v>
      </c>
      <c r="T317" s="113">
        <v>7129220.3334999997</v>
      </c>
      <c r="U317" s="113">
        <v>333722.75719999999</v>
      </c>
      <c r="V317" s="113">
        <v>2299494.7242999999</v>
      </c>
      <c r="W317" s="113">
        <v>30920022.294500001</v>
      </c>
      <c r="X317" s="113">
        <v>43923514.755000003</v>
      </c>
      <c r="Y317" s="114">
        <f t="shared" si="61"/>
        <v>180484752.08899999</v>
      </c>
    </row>
    <row r="318" spans="1:25" ht="24.95" customHeight="1" x14ac:dyDescent="0.25">
      <c r="A318" s="163"/>
      <c r="B318" s="160"/>
      <c r="C318" s="111">
        <v>10</v>
      </c>
      <c r="D318" s="111" t="s">
        <v>365</v>
      </c>
      <c r="E318" s="113">
        <v>75494727.322500005</v>
      </c>
      <c r="F318" s="113">
        <v>0</v>
      </c>
      <c r="G318" s="113">
        <v>5613531.5936000003</v>
      </c>
      <c r="H318" s="113">
        <v>262772.52679999999</v>
      </c>
      <c r="I318" s="113">
        <v>1810616.8248999999</v>
      </c>
      <c r="J318" s="113">
        <v>24346354.005600002</v>
      </c>
      <c r="K318" s="113">
        <v>30720519.2421</v>
      </c>
      <c r="L318" s="114">
        <f t="shared" si="60"/>
        <v>138248521.51550001</v>
      </c>
      <c r="M318" s="109"/>
      <c r="N318" s="168"/>
      <c r="O318" s="160"/>
      <c r="P318" s="115">
        <v>11</v>
      </c>
      <c r="Q318" s="111" t="s">
        <v>741</v>
      </c>
      <c r="R318" s="113">
        <v>85389666.925500005</v>
      </c>
      <c r="S318" s="113">
        <v>0</v>
      </c>
      <c r="T318" s="113">
        <v>6349285.7057999996</v>
      </c>
      <c r="U318" s="113">
        <v>297213.58470000001</v>
      </c>
      <c r="V318" s="113">
        <v>2047930.6713</v>
      </c>
      <c r="W318" s="113">
        <v>27537380.862500001</v>
      </c>
      <c r="X318" s="113">
        <v>42563778.468699999</v>
      </c>
      <c r="Y318" s="114">
        <f t="shared" si="61"/>
        <v>164185256.21849999</v>
      </c>
    </row>
    <row r="319" spans="1:25" ht="24.95" customHeight="1" x14ac:dyDescent="0.25">
      <c r="A319" s="163"/>
      <c r="B319" s="160"/>
      <c r="C319" s="111">
        <v>11</v>
      </c>
      <c r="D319" s="111" t="s">
        <v>366</v>
      </c>
      <c r="E319" s="113">
        <v>93119577.676200002</v>
      </c>
      <c r="F319" s="113">
        <v>0</v>
      </c>
      <c r="G319" s="113">
        <v>6924055.6234999998</v>
      </c>
      <c r="H319" s="113">
        <v>324118.88329999999</v>
      </c>
      <c r="I319" s="113">
        <v>2233319.8627999998</v>
      </c>
      <c r="J319" s="113">
        <v>30030205.861499999</v>
      </c>
      <c r="K319" s="113">
        <v>35538663.620899998</v>
      </c>
      <c r="L319" s="114">
        <f t="shared" si="60"/>
        <v>168169941.5282</v>
      </c>
      <c r="M319" s="109"/>
      <c r="N319" s="168"/>
      <c r="O319" s="160"/>
      <c r="P319" s="115">
        <v>12</v>
      </c>
      <c r="Q319" s="111" t="s">
        <v>742</v>
      </c>
      <c r="R319" s="113">
        <v>81725236.370199993</v>
      </c>
      <c r="S319" s="113">
        <v>0</v>
      </c>
      <c r="T319" s="113">
        <v>6076811.0916999998</v>
      </c>
      <c r="U319" s="113">
        <v>284458.897</v>
      </c>
      <c r="V319" s="113">
        <v>1960045.3333999999</v>
      </c>
      <c r="W319" s="113">
        <v>26355635.769900002</v>
      </c>
      <c r="X319" s="113">
        <v>39986041.230899997</v>
      </c>
      <c r="Y319" s="114">
        <f t="shared" si="61"/>
        <v>156388228.69309998</v>
      </c>
    </row>
    <row r="320" spans="1:25" ht="24.95" customHeight="1" x14ac:dyDescent="0.25">
      <c r="A320" s="163"/>
      <c r="B320" s="160"/>
      <c r="C320" s="111">
        <v>12</v>
      </c>
      <c r="D320" s="111" t="s">
        <v>367</v>
      </c>
      <c r="E320" s="113">
        <v>79086027.378299996</v>
      </c>
      <c r="F320" s="113">
        <v>0</v>
      </c>
      <c r="G320" s="113">
        <v>5880568.4720000001</v>
      </c>
      <c r="H320" s="113">
        <v>275272.67109999998</v>
      </c>
      <c r="I320" s="113">
        <v>1896748.2479999999</v>
      </c>
      <c r="J320" s="113">
        <v>25504515.185800001</v>
      </c>
      <c r="K320" s="113">
        <v>30421490.647399999</v>
      </c>
      <c r="L320" s="114">
        <f t="shared" si="60"/>
        <v>143064622.60260001</v>
      </c>
      <c r="M320" s="109"/>
      <c r="N320" s="168"/>
      <c r="O320" s="160"/>
      <c r="P320" s="115">
        <v>13</v>
      </c>
      <c r="Q320" s="111" t="s">
        <v>743</v>
      </c>
      <c r="R320" s="113">
        <v>97022060.5449</v>
      </c>
      <c r="S320" s="113">
        <v>0</v>
      </c>
      <c r="T320" s="113">
        <v>7214230.9994000001</v>
      </c>
      <c r="U320" s="113">
        <v>337702.15360000002</v>
      </c>
      <c r="V320" s="113">
        <v>2326914.4937</v>
      </c>
      <c r="W320" s="113">
        <v>31288720.631900001</v>
      </c>
      <c r="X320" s="113">
        <v>46874444.425499998</v>
      </c>
      <c r="Y320" s="114">
        <f t="shared" si="61"/>
        <v>185064073.24900001</v>
      </c>
    </row>
    <row r="321" spans="1:25" ht="24.95" customHeight="1" x14ac:dyDescent="0.25">
      <c r="A321" s="163"/>
      <c r="B321" s="160"/>
      <c r="C321" s="111">
        <v>13</v>
      </c>
      <c r="D321" s="111" t="s">
        <v>368</v>
      </c>
      <c r="E321" s="113">
        <v>71444269.482700005</v>
      </c>
      <c r="F321" s="113">
        <v>0</v>
      </c>
      <c r="G321" s="113">
        <v>5312353.3013000004</v>
      </c>
      <c r="H321" s="113">
        <v>248674.20389999999</v>
      </c>
      <c r="I321" s="113">
        <v>1713473.2577</v>
      </c>
      <c r="J321" s="113">
        <v>23040118.670400001</v>
      </c>
      <c r="K321" s="113">
        <v>29444373.841600001</v>
      </c>
      <c r="L321" s="114">
        <f t="shared" si="60"/>
        <v>131203262.75760001</v>
      </c>
      <c r="M321" s="109"/>
      <c r="N321" s="168"/>
      <c r="O321" s="160"/>
      <c r="P321" s="115">
        <v>14</v>
      </c>
      <c r="Q321" s="111" t="s">
        <v>744</v>
      </c>
      <c r="R321" s="113">
        <v>118814035.94050001</v>
      </c>
      <c r="S321" s="113">
        <v>0</v>
      </c>
      <c r="T321" s="113">
        <v>8834608.2986999992</v>
      </c>
      <c r="U321" s="113">
        <v>413552.91350000002</v>
      </c>
      <c r="V321" s="113">
        <v>2849559.1697</v>
      </c>
      <c r="W321" s="113">
        <v>38316431.920900002</v>
      </c>
      <c r="X321" s="113">
        <v>58119132.577600002</v>
      </c>
      <c r="Y321" s="114">
        <f t="shared" si="61"/>
        <v>227347320.82090002</v>
      </c>
    </row>
    <row r="322" spans="1:25" ht="24.95" customHeight="1" x14ac:dyDescent="0.25">
      <c r="A322" s="163"/>
      <c r="B322" s="160"/>
      <c r="C322" s="111">
        <v>14</v>
      </c>
      <c r="D322" s="111" t="s">
        <v>369</v>
      </c>
      <c r="E322" s="113">
        <v>69526911.217099994</v>
      </c>
      <c r="F322" s="113">
        <v>0</v>
      </c>
      <c r="G322" s="113">
        <v>5169785.0506999996</v>
      </c>
      <c r="H322" s="113">
        <v>242000.505</v>
      </c>
      <c r="I322" s="113">
        <v>1667488.5743</v>
      </c>
      <c r="J322" s="113">
        <v>22421788.2949</v>
      </c>
      <c r="K322" s="113">
        <v>28347540.1206</v>
      </c>
      <c r="L322" s="114">
        <f t="shared" si="60"/>
        <v>127375513.76259999</v>
      </c>
      <c r="M322" s="109"/>
      <c r="N322" s="168"/>
      <c r="O322" s="160"/>
      <c r="P322" s="115">
        <v>15</v>
      </c>
      <c r="Q322" s="111" t="s">
        <v>745</v>
      </c>
      <c r="R322" s="113">
        <v>95923713.980800003</v>
      </c>
      <c r="S322" s="113">
        <v>0</v>
      </c>
      <c r="T322" s="113">
        <v>7132561.6782</v>
      </c>
      <c r="U322" s="113">
        <v>333879.16739999998</v>
      </c>
      <c r="V322" s="113">
        <v>2300572.4583999999</v>
      </c>
      <c r="W322" s="113">
        <v>30934513.9844</v>
      </c>
      <c r="X322" s="113">
        <v>46134190.437299997</v>
      </c>
      <c r="Y322" s="114">
        <f t="shared" si="61"/>
        <v>182759431.70649999</v>
      </c>
    </row>
    <row r="323" spans="1:25" ht="24.95" customHeight="1" x14ac:dyDescent="0.25">
      <c r="A323" s="163"/>
      <c r="B323" s="160"/>
      <c r="C323" s="111">
        <v>15</v>
      </c>
      <c r="D323" s="111" t="s">
        <v>370</v>
      </c>
      <c r="E323" s="113">
        <v>61937456.765699998</v>
      </c>
      <c r="F323" s="113">
        <v>0</v>
      </c>
      <c r="G323" s="113">
        <v>4605458.9864999996</v>
      </c>
      <c r="H323" s="113">
        <v>215584.08900000001</v>
      </c>
      <c r="I323" s="113">
        <v>1485467.9961000001</v>
      </c>
      <c r="J323" s="113">
        <v>19974259.158300001</v>
      </c>
      <c r="K323" s="113">
        <v>25162120.8752</v>
      </c>
      <c r="L323" s="114">
        <f t="shared" si="60"/>
        <v>113380347.8708</v>
      </c>
      <c r="M323" s="109"/>
      <c r="N323" s="168"/>
      <c r="O323" s="160"/>
      <c r="P323" s="115">
        <v>16</v>
      </c>
      <c r="Q323" s="111" t="s">
        <v>746</v>
      </c>
      <c r="R323" s="113">
        <v>96795438.046000004</v>
      </c>
      <c r="S323" s="113">
        <v>0</v>
      </c>
      <c r="T323" s="113">
        <v>7197380.1198000005</v>
      </c>
      <c r="U323" s="113">
        <v>336913.35460000002</v>
      </c>
      <c r="V323" s="113">
        <v>2321479.3259000001</v>
      </c>
      <c r="W323" s="113">
        <v>31215636.964000002</v>
      </c>
      <c r="X323" s="113">
        <v>46201564.163900003</v>
      </c>
      <c r="Y323" s="114">
        <f t="shared" si="61"/>
        <v>184068411.97420001</v>
      </c>
    </row>
    <row r="324" spans="1:25" ht="24.95" customHeight="1" x14ac:dyDescent="0.25">
      <c r="A324" s="163"/>
      <c r="B324" s="160"/>
      <c r="C324" s="111">
        <v>16</v>
      </c>
      <c r="D324" s="111" t="s">
        <v>371</v>
      </c>
      <c r="E324" s="113">
        <v>67139394.202700004</v>
      </c>
      <c r="F324" s="113">
        <v>0</v>
      </c>
      <c r="G324" s="113">
        <v>4992257.392</v>
      </c>
      <c r="H324" s="113">
        <v>233690.33689999999</v>
      </c>
      <c r="I324" s="113">
        <v>1610227.9068</v>
      </c>
      <c r="J324" s="113">
        <v>21651836.054699998</v>
      </c>
      <c r="K324" s="113">
        <v>27664705.423900001</v>
      </c>
      <c r="L324" s="114">
        <f t="shared" si="60"/>
        <v>123292111.317</v>
      </c>
      <c r="M324" s="109"/>
      <c r="N324" s="168"/>
      <c r="O324" s="160"/>
      <c r="P324" s="115">
        <v>17</v>
      </c>
      <c r="Q324" s="111" t="s">
        <v>747</v>
      </c>
      <c r="R324" s="113">
        <v>66502789.570200004</v>
      </c>
      <c r="S324" s="113">
        <v>0</v>
      </c>
      <c r="T324" s="113">
        <v>4944921.6330000004</v>
      </c>
      <c r="U324" s="113">
        <v>231474.52369999999</v>
      </c>
      <c r="V324" s="113">
        <v>1594959.9920999999</v>
      </c>
      <c r="W324" s="113">
        <v>21446536.925900001</v>
      </c>
      <c r="X324" s="113">
        <v>32402014.197799999</v>
      </c>
      <c r="Y324" s="114">
        <f t="shared" si="61"/>
        <v>127122696.84269999</v>
      </c>
    </row>
    <row r="325" spans="1:25" ht="24.95" customHeight="1" x14ac:dyDescent="0.25">
      <c r="A325" s="163"/>
      <c r="B325" s="160"/>
      <c r="C325" s="111">
        <v>17</v>
      </c>
      <c r="D325" s="111" t="s">
        <v>372</v>
      </c>
      <c r="E325" s="113">
        <v>78819240.484999999</v>
      </c>
      <c r="F325" s="113">
        <v>0</v>
      </c>
      <c r="G325" s="113">
        <v>5860731.1045000004</v>
      </c>
      <c r="H325" s="113">
        <v>274344.07290000003</v>
      </c>
      <c r="I325" s="113">
        <v>1890349.8033</v>
      </c>
      <c r="J325" s="113">
        <v>25418478.870700002</v>
      </c>
      <c r="K325" s="113">
        <v>29305802.830600001</v>
      </c>
      <c r="L325" s="114">
        <f t="shared" si="60"/>
        <v>141568947.167</v>
      </c>
      <c r="M325" s="109"/>
      <c r="N325" s="168"/>
      <c r="O325" s="160"/>
      <c r="P325" s="115">
        <v>18</v>
      </c>
      <c r="Q325" s="111" t="s">
        <v>748</v>
      </c>
      <c r="R325" s="113">
        <v>81831966.629500002</v>
      </c>
      <c r="S325" s="113">
        <v>0</v>
      </c>
      <c r="T325" s="113">
        <v>6084747.1913999999</v>
      </c>
      <c r="U325" s="113">
        <v>284830.39020000002</v>
      </c>
      <c r="V325" s="113">
        <v>1962605.0830999999</v>
      </c>
      <c r="W325" s="113">
        <v>26390055.295200001</v>
      </c>
      <c r="X325" s="113">
        <v>42115367.4234</v>
      </c>
      <c r="Y325" s="114">
        <f t="shared" si="61"/>
        <v>158669572.01280004</v>
      </c>
    </row>
    <row r="326" spans="1:25" ht="24.95" customHeight="1" x14ac:dyDescent="0.25">
      <c r="A326" s="163"/>
      <c r="B326" s="160"/>
      <c r="C326" s="111">
        <v>18</v>
      </c>
      <c r="D326" s="111" t="s">
        <v>373</v>
      </c>
      <c r="E326" s="113">
        <v>85312553.113499999</v>
      </c>
      <c r="F326" s="113">
        <v>0</v>
      </c>
      <c r="G326" s="113">
        <v>6343551.7845000001</v>
      </c>
      <c r="H326" s="113">
        <v>296945.17670000001</v>
      </c>
      <c r="I326" s="113">
        <v>2046081.2234</v>
      </c>
      <c r="J326" s="113">
        <v>27512512.3686</v>
      </c>
      <c r="K326" s="113">
        <v>31911755.2885</v>
      </c>
      <c r="L326" s="114">
        <f t="shared" si="60"/>
        <v>153423398.95519999</v>
      </c>
      <c r="M326" s="109"/>
      <c r="N326" s="168"/>
      <c r="O326" s="160"/>
      <c r="P326" s="115">
        <v>19</v>
      </c>
      <c r="Q326" s="111" t="s">
        <v>749</v>
      </c>
      <c r="R326" s="113">
        <v>64859901.997500002</v>
      </c>
      <c r="S326" s="113">
        <v>0</v>
      </c>
      <c r="T326" s="113">
        <v>4822762.0911999997</v>
      </c>
      <c r="U326" s="113">
        <v>225756.1678</v>
      </c>
      <c r="V326" s="113">
        <v>1555558.0367000001</v>
      </c>
      <c r="W326" s="113">
        <v>20916720.8202</v>
      </c>
      <c r="X326" s="113">
        <v>34095125.176200002</v>
      </c>
      <c r="Y326" s="114">
        <f t="shared" si="61"/>
        <v>126475824.28959998</v>
      </c>
    </row>
    <row r="327" spans="1:25" ht="24.95" customHeight="1" x14ac:dyDescent="0.25">
      <c r="A327" s="163"/>
      <c r="B327" s="160"/>
      <c r="C327" s="111">
        <v>19</v>
      </c>
      <c r="D327" s="111" t="s">
        <v>374</v>
      </c>
      <c r="E327" s="113">
        <v>74746280.111599997</v>
      </c>
      <c r="F327" s="113">
        <v>0</v>
      </c>
      <c r="G327" s="113">
        <v>5557879.6002000002</v>
      </c>
      <c r="H327" s="113">
        <v>260167.42610000001</v>
      </c>
      <c r="I327" s="113">
        <v>1792666.5499</v>
      </c>
      <c r="J327" s="113">
        <v>24104986.675700001</v>
      </c>
      <c r="K327" s="113">
        <v>28595741.765000001</v>
      </c>
      <c r="L327" s="114">
        <f t="shared" si="60"/>
        <v>135057722.12849998</v>
      </c>
      <c r="M327" s="109"/>
      <c r="N327" s="168"/>
      <c r="O327" s="160"/>
      <c r="P327" s="115">
        <v>20</v>
      </c>
      <c r="Q327" s="111" t="s">
        <v>750</v>
      </c>
      <c r="R327" s="113">
        <v>70156971.202900007</v>
      </c>
      <c r="S327" s="113">
        <v>0</v>
      </c>
      <c r="T327" s="113">
        <v>5216634.1720000003</v>
      </c>
      <c r="U327" s="113">
        <v>244193.53839999999</v>
      </c>
      <c r="V327" s="113">
        <v>1682599.5264000001</v>
      </c>
      <c r="W327" s="113">
        <v>22624976.8354</v>
      </c>
      <c r="X327" s="113">
        <v>37466778.059100002</v>
      </c>
      <c r="Y327" s="114">
        <f t="shared" si="61"/>
        <v>137392153.33420002</v>
      </c>
    </row>
    <row r="328" spans="1:25" ht="24.95" customHeight="1" x14ac:dyDescent="0.25">
      <c r="A328" s="163"/>
      <c r="B328" s="160"/>
      <c r="C328" s="111">
        <v>20</v>
      </c>
      <c r="D328" s="111" t="s">
        <v>375</v>
      </c>
      <c r="E328" s="113">
        <v>66404240.617200002</v>
      </c>
      <c r="F328" s="113">
        <v>0</v>
      </c>
      <c r="G328" s="113">
        <v>4937593.8673999999</v>
      </c>
      <c r="H328" s="113">
        <v>231131.50700000001</v>
      </c>
      <c r="I328" s="113">
        <v>1592596.4576000001</v>
      </c>
      <c r="J328" s="113">
        <v>21414755.796500001</v>
      </c>
      <c r="K328" s="113">
        <v>26420928.418499999</v>
      </c>
      <c r="L328" s="114">
        <f t="shared" si="60"/>
        <v>121001246.66420001</v>
      </c>
      <c r="M328" s="109"/>
      <c r="N328" s="168"/>
      <c r="O328" s="160"/>
      <c r="P328" s="115">
        <v>21</v>
      </c>
      <c r="Q328" s="111" t="s">
        <v>751</v>
      </c>
      <c r="R328" s="113">
        <v>72459381.847299993</v>
      </c>
      <c r="S328" s="113">
        <v>0</v>
      </c>
      <c r="T328" s="113">
        <v>5387833.6101000002</v>
      </c>
      <c r="U328" s="113">
        <v>252207.47899999999</v>
      </c>
      <c r="V328" s="113">
        <v>1737819.0575999999</v>
      </c>
      <c r="W328" s="113">
        <v>23367483.055399999</v>
      </c>
      <c r="X328" s="113">
        <v>35566601.645099998</v>
      </c>
      <c r="Y328" s="114">
        <f t="shared" si="61"/>
        <v>138771326.6945</v>
      </c>
    </row>
    <row r="329" spans="1:25" ht="24.95" customHeight="1" x14ac:dyDescent="0.25">
      <c r="A329" s="163"/>
      <c r="B329" s="160"/>
      <c r="C329" s="111">
        <v>21</v>
      </c>
      <c r="D329" s="111" t="s">
        <v>376</v>
      </c>
      <c r="E329" s="113">
        <v>73035539.946099997</v>
      </c>
      <c r="F329" s="113">
        <v>0</v>
      </c>
      <c r="G329" s="113">
        <v>5430674.7699999996</v>
      </c>
      <c r="H329" s="113">
        <v>254212.89739999999</v>
      </c>
      <c r="I329" s="113">
        <v>1751637.2616999999</v>
      </c>
      <c r="J329" s="113">
        <v>23553288.733899999</v>
      </c>
      <c r="K329" s="113">
        <v>29286619.117800001</v>
      </c>
      <c r="L329" s="114">
        <f t="shared" ref="L329:L392" si="68">SUM(E329:K329)</f>
        <v>133311972.7269</v>
      </c>
      <c r="M329" s="109"/>
      <c r="N329" s="168"/>
      <c r="O329" s="160"/>
      <c r="P329" s="115">
        <v>22</v>
      </c>
      <c r="Q329" s="111" t="s">
        <v>752</v>
      </c>
      <c r="R329" s="113">
        <v>134566480.296</v>
      </c>
      <c r="S329" s="113">
        <v>0</v>
      </c>
      <c r="T329" s="113">
        <v>10005906.576099999</v>
      </c>
      <c r="U329" s="113">
        <v>468382.03539999999</v>
      </c>
      <c r="V329" s="113">
        <v>3227355.6302999998</v>
      </c>
      <c r="W329" s="113">
        <v>43396450.093500003</v>
      </c>
      <c r="X329" s="113">
        <v>63150802.886299998</v>
      </c>
      <c r="Y329" s="114">
        <f t="shared" ref="Y329:Y392" si="69">SUM(R329:X329)</f>
        <v>254815377.51759997</v>
      </c>
    </row>
    <row r="330" spans="1:25" ht="24.95" customHeight="1" x14ac:dyDescent="0.25">
      <c r="A330" s="163"/>
      <c r="B330" s="160"/>
      <c r="C330" s="111">
        <v>22</v>
      </c>
      <c r="D330" s="111" t="s">
        <v>377</v>
      </c>
      <c r="E330" s="113">
        <v>71047739.820299998</v>
      </c>
      <c r="F330" s="113">
        <v>0</v>
      </c>
      <c r="G330" s="113">
        <v>5282868.7018999998</v>
      </c>
      <c r="H330" s="113">
        <v>247294.0134</v>
      </c>
      <c r="I330" s="113">
        <v>1703963.1462000001</v>
      </c>
      <c r="J330" s="113">
        <v>22912241.507599998</v>
      </c>
      <c r="K330" s="113">
        <v>27789234.748300001</v>
      </c>
      <c r="L330" s="114">
        <f t="shared" si="68"/>
        <v>128983341.9377</v>
      </c>
      <c r="M330" s="109"/>
      <c r="N330" s="169"/>
      <c r="O330" s="161"/>
      <c r="P330" s="115">
        <v>23</v>
      </c>
      <c r="Q330" s="111" t="s">
        <v>753</v>
      </c>
      <c r="R330" s="113">
        <v>79648039.881999999</v>
      </c>
      <c r="S330" s="113">
        <v>0</v>
      </c>
      <c r="T330" s="113">
        <v>5922357.8136</v>
      </c>
      <c r="U330" s="113">
        <v>277228.85340000002</v>
      </c>
      <c r="V330" s="113">
        <v>1910227.1932000001</v>
      </c>
      <c r="W330" s="113">
        <v>25685759.0403</v>
      </c>
      <c r="X330" s="113">
        <v>35244236.162699997</v>
      </c>
      <c r="Y330" s="114">
        <f t="shared" si="69"/>
        <v>148687848.94520003</v>
      </c>
    </row>
    <row r="331" spans="1:25" ht="24.95" customHeight="1" x14ac:dyDescent="0.25">
      <c r="A331" s="163"/>
      <c r="B331" s="160"/>
      <c r="C331" s="111">
        <v>23</v>
      </c>
      <c r="D331" s="111" t="s">
        <v>378</v>
      </c>
      <c r="E331" s="113">
        <v>68721498.783500001</v>
      </c>
      <c r="F331" s="113">
        <v>0</v>
      </c>
      <c r="G331" s="113">
        <v>5109897.3168000001</v>
      </c>
      <c r="H331" s="113">
        <v>239197.12700000001</v>
      </c>
      <c r="I331" s="113">
        <v>1648172.0822000001</v>
      </c>
      <c r="J331" s="113">
        <v>22162050.205600001</v>
      </c>
      <c r="K331" s="113">
        <v>27249915.318500001</v>
      </c>
      <c r="L331" s="114">
        <f t="shared" si="68"/>
        <v>125130730.8336</v>
      </c>
      <c r="M331" s="109"/>
      <c r="N331" s="110"/>
      <c r="O331" s="164" t="s">
        <v>883</v>
      </c>
      <c r="P331" s="165"/>
      <c r="Q331" s="166"/>
      <c r="R331" s="116">
        <f>SUM(R308:R330)</f>
        <v>1992246977.8483996</v>
      </c>
      <c r="S331" s="116">
        <f t="shared" ref="S331:Y331" si="70">SUM(S308:S330)</f>
        <v>0</v>
      </c>
      <c r="T331" s="116">
        <f t="shared" si="70"/>
        <v>148136720.92060003</v>
      </c>
      <c r="U331" s="116">
        <f t="shared" si="70"/>
        <v>6934362.0524000004</v>
      </c>
      <c r="V331" s="116">
        <f t="shared" si="70"/>
        <v>47780765.959100008</v>
      </c>
      <c r="W331" s="116">
        <f t="shared" si="70"/>
        <v>642481295.17790008</v>
      </c>
      <c r="X331" s="116">
        <f t="shared" si="70"/>
        <v>973848347.4143002</v>
      </c>
      <c r="Y331" s="116">
        <f t="shared" si="70"/>
        <v>3811428469.3727002</v>
      </c>
    </row>
    <row r="332" spans="1:25" ht="24.95" customHeight="1" x14ac:dyDescent="0.25">
      <c r="A332" s="163"/>
      <c r="B332" s="160"/>
      <c r="C332" s="111">
        <v>24</v>
      </c>
      <c r="D332" s="111" t="s">
        <v>379</v>
      </c>
      <c r="E332" s="113">
        <v>71091485.675099999</v>
      </c>
      <c r="F332" s="113">
        <v>0</v>
      </c>
      <c r="G332" s="113">
        <v>5286121.4951999998</v>
      </c>
      <c r="H332" s="113">
        <v>247446.27849999999</v>
      </c>
      <c r="I332" s="113">
        <v>1705012.3185000001</v>
      </c>
      <c r="J332" s="113">
        <v>22926349.142700002</v>
      </c>
      <c r="K332" s="113">
        <v>27623701.061900001</v>
      </c>
      <c r="L332" s="114">
        <f t="shared" si="68"/>
        <v>128880115.9719</v>
      </c>
      <c r="M332" s="109"/>
      <c r="N332" s="167">
        <v>33</v>
      </c>
      <c r="O332" s="159" t="s">
        <v>68</v>
      </c>
      <c r="P332" s="115">
        <v>1</v>
      </c>
      <c r="Q332" s="111" t="s">
        <v>754</v>
      </c>
      <c r="R332" s="113">
        <v>74623286.820299998</v>
      </c>
      <c r="S332" s="113">
        <v>0</v>
      </c>
      <c r="T332" s="113">
        <v>5548734.2367000002</v>
      </c>
      <c r="U332" s="113">
        <v>259739.3265</v>
      </c>
      <c r="V332" s="113">
        <v>1789716.7582</v>
      </c>
      <c r="W332" s="113">
        <v>24065322.4725</v>
      </c>
      <c r="X332" s="113">
        <v>27042607.455200002</v>
      </c>
      <c r="Y332" s="114">
        <f t="shared" si="69"/>
        <v>133329407.0694</v>
      </c>
    </row>
    <row r="333" spans="1:25" ht="24.95" customHeight="1" x14ac:dyDescent="0.25">
      <c r="A333" s="163"/>
      <c r="B333" s="160"/>
      <c r="C333" s="111">
        <v>25</v>
      </c>
      <c r="D333" s="111" t="s">
        <v>380</v>
      </c>
      <c r="E333" s="113">
        <v>71742532.774599999</v>
      </c>
      <c r="F333" s="113">
        <v>0</v>
      </c>
      <c r="G333" s="113">
        <v>5334531.1469000001</v>
      </c>
      <c r="H333" s="113">
        <v>249712.36110000001</v>
      </c>
      <c r="I333" s="113">
        <v>1720626.612</v>
      </c>
      <c r="J333" s="113">
        <v>23136305.833999999</v>
      </c>
      <c r="K333" s="113">
        <v>28264542.545400001</v>
      </c>
      <c r="L333" s="114">
        <f t="shared" si="68"/>
        <v>130448251.27399999</v>
      </c>
      <c r="M333" s="109"/>
      <c r="N333" s="168"/>
      <c r="O333" s="160"/>
      <c r="P333" s="115">
        <v>2</v>
      </c>
      <c r="Q333" s="111" t="s">
        <v>755</v>
      </c>
      <c r="R333" s="113">
        <v>84946304.940200001</v>
      </c>
      <c r="S333" s="113">
        <v>0</v>
      </c>
      <c r="T333" s="113">
        <v>6316318.8139000004</v>
      </c>
      <c r="U333" s="113">
        <v>295670.38630000001</v>
      </c>
      <c r="V333" s="113">
        <v>2037297.3635</v>
      </c>
      <c r="W333" s="113">
        <v>27394400.706999999</v>
      </c>
      <c r="X333" s="113">
        <v>31682231.235599998</v>
      </c>
      <c r="Y333" s="114">
        <f t="shared" si="69"/>
        <v>152672223.4465</v>
      </c>
    </row>
    <row r="334" spans="1:25" ht="24.95" customHeight="1" x14ac:dyDescent="0.25">
      <c r="A334" s="163"/>
      <c r="B334" s="160"/>
      <c r="C334" s="111">
        <v>26</v>
      </c>
      <c r="D334" s="111" t="s">
        <v>381</v>
      </c>
      <c r="E334" s="113">
        <v>76321859.829400003</v>
      </c>
      <c r="F334" s="113">
        <v>0</v>
      </c>
      <c r="G334" s="113">
        <v>5675034.3584000003</v>
      </c>
      <c r="H334" s="113">
        <v>265651.50530000002</v>
      </c>
      <c r="I334" s="113">
        <v>1830454.2372000001</v>
      </c>
      <c r="J334" s="113">
        <v>24613096.6184</v>
      </c>
      <c r="K334" s="113">
        <v>31440864.359900001</v>
      </c>
      <c r="L334" s="114">
        <f t="shared" si="68"/>
        <v>140146960.9086</v>
      </c>
      <c r="M334" s="109"/>
      <c r="N334" s="168"/>
      <c r="O334" s="160"/>
      <c r="P334" s="115">
        <v>3</v>
      </c>
      <c r="Q334" s="111" t="s">
        <v>756</v>
      </c>
      <c r="R334" s="113">
        <v>91543764.157199994</v>
      </c>
      <c r="S334" s="113">
        <v>0</v>
      </c>
      <c r="T334" s="113">
        <v>6806883.4807000002</v>
      </c>
      <c r="U334" s="113">
        <v>318633.9903</v>
      </c>
      <c r="V334" s="113">
        <v>2195526.5682000001</v>
      </c>
      <c r="W334" s="113">
        <v>29522020.520100001</v>
      </c>
      <c r="X334" s="113">
        <v>32944005.3323</v>
      </c>
      <c r="Y334" s="114">
        <f t="shared" si="69"/>
        <v>163330834.04879999</v>
      </c>
    </row>
    <row r="335" spans="1:25" ht="24.95" customHeight="1" x14ac:dyDescent="0.25">
      <c r="A335" s="163"/>
      <c r="B335" s="161"/>
      <c r="C335" s="111">
        <v>27</v>
      </c>
      <c r="D335" s="111" t="s">
        <v>382</v>
      </c>
      <c r="E335" s="113">
        <v>68276364.173199996</v>
      </c>
      <c r="F335" s="113">
        <v>0</v>
      </c>
      <c r="G335" s="113">
        <v>5076798.6185999997</v>
      </c>
      <c r="H335" s="113">
        <v>237647.7586</v>
      </c>
      <c r="I335" s="113">
        <v>1637496.2609000001</v>
      </c>
      <c r="J335" s="113">
        <v>22018498.394900002</v>
      </c>
      <c r="K335" s="113">
        <v>26422115.039900001</v>
      </c>
      <c r="L335" s="114">
        <f t="shared" si="68"/>
        <v>123668920.24610001</v>
      </c>
      <c r="M335" s="109"/>
      <c r="N335" s="168"/>
      <c r="O335" s="160"/>
      <c r="P335" s="115">
        <v>4</v>
      </c>
      <c r="Q335" s="111" t="s">
        <v>757</v>
      </c>
      <c r="R335" s="113">
        <v>99394769.264699996</v>
      </c>
      <c r="S335" s="113">
        <v>0</v>
      </c>
      <c r="T335" s="113">
        <v>7390657.5636999998</v>
      </c>
      <c r="U335" s="113">
        <v>345960.77889999998</v>
      </c>
      <c r="V335" s="113">
        <v>2383820.0085999998</v>
      </c>
      <c r="W335" s="113">
        <v>32053897.3336</v>
      </c>
      <c r="X335" s="113">
        <v>36485476.923299998</v>
      </c>
      <c r="Y335" s="114">
        <f t="shared" si="69"/>
        <v>178054581.87279999</v>
      </c>
    </row>
    <row r="336" spans="1:25" ht="24.95" customHeight="1" x14ac:dyDescent="0.25">
      <c r="A336" s="1"/>
      <c r="B336" s="164" t="s">
        <v>867</v>
      </c>
      <c r="C336" s="165"/>
      <c r="D336" s="166"/>
      <c r="E336" s="116">
        <f>SUM(E309:E335)</f>
        <v>2017700254.0681</v>
      </c>
      <c r="F336" s="116">
        <f t="shared" ref="F336:L336" si="71">SUM(F309:F335)</f>
        <v>0</v>
      </c>
      <c r="G336" s="116">
        <f t="shared" si="71"/>
        <v>150029340.11749998</v>
      </c>
      <c r="H336" s="116">
        <f t="shared" si="71"/>
        <v>7022956.606300001</v>
      </c>
      <c r="I336" s="116">
        <f t="shared" si="71"/>
        <v>48391220.91179999</v>
      </c>
      <c r="J336" s="116">
        <f t="shared" si="71"/>
        <v>650689742.24979997</v>
      </c>
      <c r="K336" s="116">
        <f t="shared" si="71"/>
        <v>796114111.15829992</v>
      </c>
      <c r="L336" s="116">
        <f t="shared" si="71"/>
        <v>3669947625.1118002</v>
      </c>
      <c r="M336" s="109"/>
      <c r="N336" s="168"/>
      <c r="O336" s="160"/>
      <c r="P336" s="115">
        <v>5</v>
      </c>
      <c r="Q336" s="111" t="s">
        <v>758</v>
      </c>
      <c r="R336" s="113">
        <v>93501147.999699995</v>
      </c>
      <c r="S336" s="113">
        <v>0</v>
      </c>
      <c r="T336" s="113">
        <v>6952427.8971999995</v>
      </c>
      <c r="U336" s="113">
        <v>325447.00520000001</v>
      </c>
      <c r="V336" s="113">
        <v>2242471.1992000001</v>
      </c>
      <c r="W336" s="113">
        <v>30153258.775400002</v>
      </c>
      <c r="X336" s="113">
        <v>32136443.541000001</v>
      </c>
      <c r="Y336" s="114">
        <f t="shared" si="69"/>
        <v>165311196.41769999</v>
      </c>
    </row>
    <row r="337" spans="1:25" ht="24.95" customHeight="1" x14ac:dyDescent="0.25">
      <c r="A337" s="163">
        <v>17</v>
      </c>
      <c r="B337" s="159" t="s">
        <v>52</v>
      </c>
      <c r="C337" s="111">
        <v>1</v>
      </c>
      <c r="D337" s="111" t="s">
        <v>383</v>
      </c>
      <c r="E337" s="113">
        <v>71299517.099399999</v>
      </c>
      <c r="F337" s="113">
        <v>0</v>
      </c>
      <c r="G337" s="113">
        <v>5301590.0055</v>
      </c>
      <c r="H337" s="113">
        <v>248170.36799999999</v>
      </c>
      <c r="I337" s="113">
        <v>1710001.61</v>
      </c>
      <c r="J337" s="113">
        <v>22993437.360399999</v>
      </c>
      <c r="K337" s="113">
        <v>29403514.0119</v>
      </c>
      <c r="L337" s="114">
        <f t="shared" si="68"/>
        <v>130956230.45520002</v>
      </c>
      <c r="M337" s="109"/>
      <c r="N337" s="168"/>
      <c r="O337" s="160"/>
      <c r="P337" s="115">
        <v>6</v>
      </c>
      <c r="Q337" s="111" t="s">
        <v>759</v>
      </c>
      <c r="R337" s="113">
        <v>84722623.556600004</v>
      </c>
      <c r="S337" s="113">
        <v>0</v>
      </c>
      <c r="T337" s="113">
        <v>6299686.6256999997</v>
      </c>
      <c r="U337" s="113">
        <v>294891.82429999998</v>
      </c>
      <c r="V337" s="113">
        <v>2031932.7335999999</v>
      </c>
      <c r="W337" s="113">
        <v>27322265.521699999</v>
      </c>
      <c r="X337" s="113">
        <v>26417455.743700001</v>
      </c>
      <c r="Y337" s="114">
        <f t="shared" si="69"/>
        <v>147088856.00560001</v>
      </c>
    </row>
    <row r="338" spans="1:25" ht="24.95" customHeight="1" x14ac:dyDescent="0.25">
      <c r="A338" s="163"/>
      <c r="B338" s="160"/>
      <c r="C338" s="111">
        <v>2</v>
      </c>
      <c r="D338" s="111" t="s">
        <v>384</v>
      </c>
      <c r="E338" s="113">
        <v>84326739.849299997</v>
      </c>
      <c r="F338" s="113">
        <v>0</v>
      </c>
      <c r="G338" s="113">
        <v>6270250.0574000003</v>
      </c>
      <c r="H338" s="113">
        <v>293513.88219999999</v>
      </c>
      <c r="I338" s="113">
        <v>2022438.1142</v>
      </c>
      <c r="J338" s="113">
        <v>27194596.673500001</v>
      </c>
      <c r="K338" s="113">
        <v>34420285.629600003</v>
      </c>
      <c r="L338" s="114">
        <f t="shared" si="68"/>
        <v>154527824.2062</v>
      </c>
      <c r="M338" s="109"/>
      <c r="N338" s="168"/>
      <c r="O338" s="160"/>
      <c r="P338" s="115">
        <v>7</v>
      </c>
      <c r="Q338" s="111" t="s">
        <v>760</v>
      </c>
      <c r="R338" s="113">
        <v>96765325.461799994</v>
      </c>
      <c r="S338" s="113">
        <v>0</v>
      </c>
      <c r="T338" s="113">
        <v>7195141.0503000002</v>
      </c>
      <c r="U338" s="113">
        <v>336808.54249999998</v>
      </c>
      <c r="V338" s="113">
        <v>2320757.1250999998</v>
      </c>
      <c r="W338" s="113">
        <v>31205925.932999998</v>
      </c>
      <c r="X338" s="113">
        <v>35370777.957699999</v>
      </c>
      <c r="Y338" s="114">
        <f t="shared" si="69"/>
        <v>173194736.0704</v>
      </c>
    </row>
    <row r="339" spans="1:25" ht="24.95" customHeight="1" x14ac:dyDescent="0.25">
      <c r="A339" s="163"/>
      <c r="B339" s="160"/>
      <c r="C339" s="111">
        <v>3</v>
      </c>
      <c r="D339" s="111" t="s">
        <v>385</v>
      </c>
      <c r="E339" s="113">
        <v>104651783.9173</v>
      </c>
      <c r="F339" s="113">
        <v>0</v>
      </c>
      <c r="G339" s="113">
        <v>7781551.3239000002</v>
      </c>
      <c r="H339" s="113">
        <v>364258.73259999999</v>
      </c>
      <c r="I339" s="113">
        <v>2509900.8558</v>
      </c>
      <c r="J339" s="113">
        <v>33749236.124600001</v>
      </c>
      <c r="K339" s="113">
        <v>41360175.008599997</v>
      </c>
      <c r="L339" s="114">
        <f t="shared" si="68"/>
        <v>190416905.9628</v>
      </c>
      <c r="M339" s="109"/>
      <c r="N339" s="168"/>
      <c r="O339" s="160"/>
      <c r="P339" s="115">
        <v>8</v>
      </c>
      <c r="Q339" s="111" t="s">
        <v>761</v>
      </c>
      <c r="R339" s="113">
        <v>82570889.664000005</v>
      </c>
      <c r="S339" s="113">
        <v>0</v>
      </c>
      <c r="T339" s="113">
        <v>6139690.9993000003</v>
      </c>
      <c r="U339" s="113">
        <v>287402.34029999998</v>
      </c>
      <c r="V339" s="113">
        <v>1980326.9362999999</v>
      </c>
      <c r="W339" s="113">
        <v>26628351.165899999</v>
      </c>
      <c r="X339" s="113">
        <v>30039617.590399999</v>
      </c>
      <c r="Y339" s="114">
        <f t="shared" si="69"/>
        <v>147646278.69620001</v>
      </c>
    </row>
    <row r="340" spans="1:25" ht="24.95" customHeight="1" x14ac:dyDescent="0.25">
      <c r="A340" s="163"/>
      <c r="B340" s="160"/>
      <c r="C340" s="111">
        <v>4</v>
      </c>
      <c r="D340" s="111" t="s">
        <v>386</v>
      </c>
      <c r="E340" s="113">
        <v>79156840.9146</v>
      </c>
      <c r="F340" s="113">
        <v>0</v>
      </c>
      <c r="G340" s="113">
        <v>5885833.9261999996</v>
      </c>
      <c r="H340" s="113">
        <v>275519.14990000002</v>
      </c>
      <c r="I340" s="113">
        <v>1898446.5941999999</v>
      </c>
      <c r="J340" s="113">
        <v>25527351.898899999</v>
      </c>
      <c r="K340" s="113">
        <v>30084371.006200001</v>
      </c>
      <c r="L340" s="114">
        <f t="shared" si="68"/>
        <v>142828363.49000001</v>
      </c>
      <c r="M340" s="109"/>
      <c r="N340" s="168"/>
      <c r="O340" s="160"/>
      <c r="P340" s="115">
        <v>9</v>
      </c>
      <c r="Q340" s="111" t="s">
        <v>762</v>
      </c>
      <c r="R340" s="113">
        <v>93464096.792600006</v>
      </c>
      <c r="S340" s="113">
        <v>0</v>
      </c>
      <c r="T340" s="113">
        <v>6949672.8953</v>
      </c>
      <c r="U340" s="113">
        <v>325318.04200000002</v>
      </c>
      <c r="V340" s="113">
        <v>2241582.5869</v>
      </c>
      <c r="W340" s="113">
        <v>30141310.102400001</v>
      </c>
      <c r="X340" s="113">
        <v>29750477.507399999</v>
      </c>
      <c r="Y340" s="114">
        <f t="shared" si="69"/>
        <v>162872457.92660001</v>
      </c>
    </row>
    <row r="341" spans="1:25" ht="24.95" customHeight="1" x14ac:dyDescent="0.25">
      <c r="A341" s="163"/>
      <c r="B341" s="160"/>
      <c r="C341" s="111">
        <v>5</v>
      </c>
      <c r="D341" s="111" t="s">
        <v>387</v>
      </c>
      <c r="E341" s="113">
        <v>67923474.647599995</v>
      </c>
      <c r="F341" s="113">
        <v>0</v>
      </c>
      <c r="G341" s="113">
        <v>5050558.9516000003</v>
      </c>
      <c r="H341" s="113">
        <v>236419.46520000001</v>
      </c>
      <c r="I341" s="113">
        <v>1629032.7863</v>
      </c>
      <c r="J341" s="113">
        <v>21904694.7742</v>
      </c>
      <c r="K341" s="113">
        <v>26001404.512899999</v>
      </c>
      <c r="L341" s="114">
        <f t="shared" si="68"/>
        <v>122745585.13780001</v>
      </c>
      <c r="M341" s="109"/>
      <c r="N341" s="168"/>
      <c r="O341" s="160"/>
      <c r="P341" s="115">
        <v>10</v>
      </c>
      <c r="Q341" s="111" t="s">
        <v>763</v>
      </c>
      <c r="R341" s="113">
        <v>84385067.214300007</v>
      </c>
      <c r="S341" s="113">
        <v>0</v>
      </c>
      <c r="T341" s="113">
        <v>6274587.0822000001</v>
      </c>
      <c r="U341" s="113">
        <v>293716.9007</v>
      </c>
      <c r="V341" s="113">
        <v>2023837.0001000001</v>
      </c>
      <c r="W341" s="113">
        <v>27213406.711300001</v>
      </c>
      <c r="X341" s="113">
        <v>28336749.947099999</v>
      </c>
      <c r="Y341" s="114">
        <f t="shared" si="69"/>
        <v>148527364.85570002</v>
      </c>
    </row>
    <row r="342" spans="1:25" ht="24.95" customHeight="1" x14ac:dyDescent="0.25">
      <c r="A342" s="163"/>
      <c r="B342" s="160"/>
      <c r="C342" s="111">
        <v>6</v>
      </c>
      <c r="D342" s="111" t="s">
        <v>388</v>
      </c>
      <c r="E342" s="113">
        <v>66631124.878899999</v>
      </c>
      <c r="F342" s="113">
        <v>0</v>
      </c>
      <c r="G342" s="113">
        <v>4954464.2107999995</v>
      </c>
      <c r="H342" s="113">
        <v>231921.21710000001</v>
      </c>
      <c r="I342" s="113">
        <v>1598037.9034</v>
      </c>
      <c r="J342" s="113">
        <v>21487923.880600002</v>
      </c>
      <c r="K342" s="113">
        <v>27120586.270500001</v>
      </c>
      <c r="L342" s="114">
        <f t="shared" si="68"/>
        <v>122024058.36130001</v>
      </c>
      <c r="M342" s="109"/>
      <c r="N342" s="168"/>
      <c r="O342" s="160"/>
      <c r="P342" s="115">
        <v>11</v>
      </c>
      <c r="Q342" s="111" t="s">
        <v>764</v>
      </c>
      <c r="R342" s="113">
        <v>78250873.475400001</v>
      </c>
      <c r="S342" s="113">
        <v>0</v>
      </c>
      <c r="T342" s="113">
        <v>5818469.2633999996</v>
      </c>
      <c r="U342" s="113">
        <v>272365.77269999997</v>
      </c>
      <c r="V342" s="113">
        <v>1876718.4557</v>
      </c>
      <c r="W342" s="113">
        <v>25235185.7467</v>
      </c>
      <c r="X342" s="113">
        <v>28945948.193100002</v>
      </c>
      <c r="Y342" s="114">
        <f t="shared" si="69"/>
        <v>140399560.90700001</v>
      </c>
    </row>
    <row r="343" spans="1:25" ht="24.95" customHeight="1" x14ac:dyDescent="0.25">
      <c r="A343" s="163"/>
      <c r="B343" s="160"/>
      <c r="C343" s="111">
        <v>7</v>
      </c>
      <c r="D343" s="111" t="s">
        <v>389</v>
      </c>
      <c r="E343" s="113">
        <v>93531806.564700007</v>
      </c>
      <c r="F343" s="113">
        <v>0</v>
      </c>
      <c r="G343" s="113">
        <v>6954707.5640000002</v>
      </c>
      <c r="H343" s="113">
        <v>325553.71759999997</v>
      </c>
      <c r="I343" s="113">
        <v>2243206.4944000002</v>
      </c>
      <c r="J343" s="113">
        <v>30163145.880100001</v>
      </c>
      <c r="K343" s="113">
        <v>36928144.051200002</v>
      </c>
      <c r="L343" s="114">
        <f t="shared" si="68"/>
        <v>170146564.27200001</v>
      </c>
      <c r="M343" s="109"/>
      <c r="N343" s="168"/>
      <c r="O343" s="160"/>
      <c r="P343" s="115">
        <v>12</v>
      </c>
      <c r="Q343" s="111" t="s">
        <v>765</v>
      </c>
      <c r="R343" s="113">
        <v>93167185.596499994</v>
      </c>
      <c r="S343" s="113">
        <v>0</v>
      </c>
      <c r="T343" s="113">
        <v>6927595.5867999997</v>
      </c>
      <c r="U343" s="113">
        <v>324284.59100000001</v>
      </c>
      <c r="V343" s="113">
        <v>2234461.6603999999</v>
      </c>
      <c r="W343" s="113">
        <v>30045558.977200001</v>
      </c>
      <c r="X343" s="113">
        <v>29952334.993500002</v>
      </c>
      <c r="Y343" s="114">
        <f t="shared" si="69"/>
        <v>162651421.40540001</v>
      </c>
    </row>
    <row r="344" spans="1:25" ht="24.95" customHeight="1" x14ac:dyDescent="0.25">
      <c r="A344" s="163"/>
      <c r="B344" s="160"/>
      <c r="C344" s="111">
        <v>8</v>
      </c>
      <c r="D344" s="111" t="s">
        <v>390</v>
      </c>
      <c r="E344" s="113">
        <v>78498346.099299997</v>
      </c>
      <c r="F344" s="113">
        <v>0</v>
      </c>
      <c r="G344" s="113">
        <v>5836870.4874999998</v>
      </c>
      <c r="H344" s="113">
        <v>273227.14419999998</v>
      </c>
      <c r="I344" s="113">
        <v>1882653.6794</v>
      </c>
      <c r="J344" s="113">
        <v>25314993.387899999</v>
      </c>
      <c r="K344" s="113">
        <v>30737276.474100001</v>
      </c>
      <c r="L344" s="114">
        <f t="shared" si="68"/>
        <v>142543367.27239999</v>
      </c>
      <c r="M344" s="109"/>
      <c r="N344" s="168"/>
      <c r="O344" s="160"/>
      <c r="P344" s="115">
        <v>13</v>
      </c>
      <c r="Q344" s="111" t="s">
        <v>766</v>
      </c>
      <c r="R344" s="113">
        <v>97751178.226899996</v>
      </c>
      <c r="S344" s="113">
        <v>0</v>
      </c>
      <c r="T344" s="113">
        <v>7268445.7145999996</v>
      </c>
      <c r="U344" s="113">
        <v>340239.97450000001</v>
      </c>
      <c r="V344" s="113">
        <v>2344401.1817000001</v>
      </c>
      <c r="W344" s="113">
        <v>31523854.366799999</v>
      </c>
      <c r="X344" s="113">
        <v>33804503.623099998</v>
      </c>
      <c r="Y344" s="114">
        <f t="shared" si="69"/>
        <v>173032623.08759999</v>
      </c>
    </row>
    <row r="345" spans="1:25" ht="24.95" customHeight="1" x14ac:dyDescent="0.25">
      <c r="A345" s="163"/>
      <c r="B345" s="160"/>
      <c r="C345" s="111">
        <v>9</v>
      </c>
      <c r="D345" s="111" t="s">
        <v>391</v>
      </c>
      <c r="E345" s="113">
        <v>68759341.688899994</v>
      </c>
      <c r="F345" s="113">
        <v>0</v>
      </c>
      <c r="G345" s="113">
        <v>5112711.1868000003</v>
      </c>
      <c r="H345" s="113">
        <v>239328.84580000001</v>
      </c>
      <c r="I345" s="113">
        <v>1649079.682</v>
      </c>
      <c r="J345" s="113">
        <v>22174254.1939</v>
      </c>
      <c r="K345" s="113">
        <v>27765976.4694</v>
      </c>
      <c r="L345" s="114">
        <f t="shared" si="68"/>
        <v>125700692.0668</v>
      </c>
      <c r="M345" s="109"/>
      <c r="N345" s="168"/>
      <c r="O345" s="160"/>
      <c r="P345" s="115">
        <v>14</v>
      </c>
      <c r="Q345" s="111" t="s">
        <v>767</v>
      </c>
      <c r="R345" s="113">
        <v>88078990.113100007</v>
      </c>
      <c r="S345" s="113">
        <v>0</v>
      </c>
      <c r="T345" s="113">
        <v>6549254.6468000002</v>
      </c>
      <c r="U345" s="113">
        <v>306574.24180000002</v>
      </c>
      <c r="V345" s="113">
        <v>2112429.6633000001</v>
      </c>
      <c r="W345" s="113">
        <v>28404662.812899999</v>
      </c>
      <c r="X345" s="113">
        <v>30430147.8803</v>
      </c>
      <c r="Y345" s="114">
        <f t="shared" si="69"/>
        <v>155882059.35820001</v>
      </c>
    </row>
    <row r="346" spans="1:25" ht="24.95" customHeight="1" x14ac:dyDescent="0.25">
      <c r="A346" s="163"/>
      <c r="B346" s="160"/>
      <c r="C346" s="111">
        <v>10</v>
      </c>
      <c r="D346" s="111" t="s">
        <v>392</v>
      </c>
      <c r="E346" s="113">
        <v>72640501.779300004</v>
      </c>
      <c r="F346" s="113">
        <v>0</v>
      </c>
      <c r="G346" s="113">
        <v>5401301.0732000005</v>
      </c>
      <c r="H346" s="113">
        <v>252837.89840000001</v>
      </c>
      <c r="I346" s="113">
        <v>1742162.9212</v>
      </c>
      <c r="J346" s="113">
        <v>23425892.5647</v>
      </c>
      <c r="K346" s="113">
        <v>28283936.713799998</v>
      </c>
      <c r="L346" s="114">
        <f t="shared" si="68"/>
        <v>131746632.95060001</v>
      </c>
      <c r="M346" s="109"/>
      <c r="N346" s="168"/>
      <c r="O346" s="160"/>
      <c r="P346" s="115">
        <v>15</v>
      </c>
      <c r="Q346" s="111" t="s">
        <v>768</v>
      </c>
      <c r="R346" s="113">
        <v>78869339.980000004</v>
      </c>
      <c r="S346" s="113">
        <v>0</v>
      </c>
      <c r="T346" s="113">
        <v>5864456.3328</v>
      </c>
      <c r="U346" s="113">
        <v>274518.45289999997</v>
      </c>
      <c r="V346" s="113">
        <v>1891551.3573</v>
      </c>
      <c r="W346" s="113">
        <v>25434635.496300001</v>
      </c>
      <c r="X346" s="113">
        <v>26999823.161200002</v>
      </c>
      <c r="Y346" s="114">
        <f t="shared" si="69"/>
        <v>139334324.78049999</v>
      </c>
    </row>
    <row r="347" spans="1:25" ht="24.95" customHeight="1" x14ac:dyDescent="0.25">
      <c r="A347" s="163"/>
      <c r="B347" s="160"/>
      <c r="C347" s="111">
        <v>11</v>
      </c>
      <c r="D347" s="111" t="s">
        <v>393</v>
      </c>
      <c r="E347" s="113">
        <v>101047152.75</v>
      </c>
      <c r="F347" s="113">
        <v>0</v>
      </c>
      <c r="G347" s="113">
        <v>7513523.1891999999</v>
      </c>
      <c r="H347" s="113">
        <v>351712.18689999997</v>
      </c>
      <c r="I347" s="113">
        <v>2423449.7078</v>
      </c>
      <c r="J347" s="113">
        <v>32586775.7837</v>
      </c>
      <c r="K347" s="113">
        <v>38671093.128700003</v>
      </c>
      <c r="L347" s="114">
        <f t="shared" si="68"/>
        <v>182593706.74629998</v>
      </c>
      <c r="M347" s="109"/>
      <c r="N347" s="168"/>
      <c r="O347" s="160"/>
      <c r="P347" s="115">
        <v>16</v>
      </c>
      <c r="Q347" s="111" t="s">
        <v>769</v>
      </c>
      <c r="R347" s="113">
        <v>87642599.190599993</v>
      </c>
      <c r="S347" s="113">
        <v>0</v>
      </c>
      <c r="T347" s="113">
        <v>6516806.0994999995</v>
      </c>
      <c r="U347" s="113">
        <v>305055.30729999999</v>
      </c>
      <c r="V347" s="113">
        <v>2101963.5449999999</v>
      </c>
      <c r="W347" s="113">
        <v>28263930.761</v>
      </c>
      <c r="X347" s="113">
        <v>35468871.994099997</v>
      </c>
      <c r="Y347" s="114">
        <f t="shared" si="69"/>
        <v>160299226.89750001</v>
      </c>
    </row>
    <row r="348" spans="1:25" ht="24.95" customHeight="1" x14ac:dyDescent="0.25">
      <c r="A348" s="163"/>
      <c r="B348" s="160"/>
      <c r="C348" s="111">
        <v>12</v>
      </c>
      <c r="D348" s="111" t="s">
        <v>394</v>
      </c>
      <c r="E348" s="113">
        <v>74710581.1972</v>
      </c>
      <c r="F348" s="113">
        <v>0</v>
      </c>
      <c r="G348" s="113">
        <v>5555225.1501000002</v>
      </c>
      <c r="H348" s="113">
        <v>260043.1698</v>
      </c>
      <c r="I348" s="113">
        <v>1791810.3702</v>
      </c>
      <c r="J348" s="113">
        <v>24093474.104699999</v>
      </c>
      <c r="K348" s="113">
        <v>28910143.199999999</v>
      </c>
      <c r="L348" s="114">
        <f t="shared" si="68"/>
        <v>135321277.19199997</v>
      </c>
      <c r="M348" s="109"/>
      <c r="N348" s="168"/>
      <c r="O348" s="160"/>
      <c r="P348" s="115">
        <v>17</v>
      </c>
      <c r="Q348" s="111" t="s">
        <v>770</v>
      </c>
      <c r="R348" s="113">
        <v>86934578.587500006</v>
      </c>
      <c r="S348" s="113">
        <v>0</v>
      </c>
      <c r="T348" s="113">
        <v>6464160.0915000001</v>
      </c>
      <c r="U348" s="113">
        <v>302590.91840000002</v>
      </c>
      <c r="V348" s="113">
        <v>2084982.8356999999</v>
      </c>
      <c r="W348" s="113">
        <v>28035600.639699999</v>
      </c>
      <c r="X348" s="113">
        <v>32968265.147799999</v>
      </c>
      <c r="Y348" s="114">
        <f t="shared" si="69"/>
        <v>156790178.22060001</v>
      </c>
    </row>
    <row r="349" spans="1:25" ht="24.95" customHeight="1" x14ac:dyDescent="0.25">
      <c r="A349" s="163"/>
      <c r="B349" s="160"/>
      <c r="C349" s="111">
        <v>13</v>
      </c>
      <c r="D349" s="111" t="s">
        <v>395</v>
      </c>
      <c r="E349" s="113">
        <v>63067908.547200002</v>
      </c>
      <c r="F349" s="113">
        <v>0</v>
      </c>
      <c r="G349" s="113">
        <v>4689515.5427000001</v>
      </c>
      <c r="H349" s="113">
        <v>219518.823</v>
      </c>
      <c r="I349" s="113">
        <v>1512580.0220999999</v>
      </c>
      <c r="J349" s="113">
        <v>20338819.442600001</v>
      </c>
      <c r="K349" s="113">
        <v>27664915.879500002</v>
      </c>
      <c r="L349" s="114">
        <f t="shared" si="68"/>
        <v>117493258.2571</v>
      </c>
      <c r="M349" s="109"/>
      <c r="N349" s="168"/>
      <c r="O349" s="160"/>
      <c r="P349" s="115">
        <v>18</v>
      </c>
      <c r="Q349" s="111" t="s">
        <v>771</v>
      </c>
      <c r="R349" s="113">
        <v>97342083.082200006</v>
      </c>
      <c r="S349" s="113">
        <v>0</v>
      </c>
      <c r="T349" s="113">
        <v>7238026.7887000004</v>
      </c>
      <c r="U349" s="113">
        <v>338816.0477</v>
      </c>
      <c r="V349" s="113">
        <v>2334589.7077000001</v>
      </c>
      <c r="W349" s="113">
        <v>31391924.951699998</v>
      </c>
      <c r="X349" s="113">
        <v>34947088.191799998</v>
      </c>
      <c r="Y349" s="114">
        <f t="shared" si="69"/>
        <v>173592528.76980001</v>
      </c>
    </row>
    <row r="350" spans="1:25" ht="24.95" customHeight="1" x14ac:dyDescent="0.25">
      <c r="A350" s="163"/>
      <c r="B350" s="160"/>
      <c r="C350" s="111">
        <v>14</v>
      </c>
      <c r="D350" s="111" t="s">
        <v>396</v>
      </c>
      <c r="E350" s="113">
        <v>86684827.772699997</v>
      </c>
      <c r="F350" s="113">
        <v>0</v>
      </c>
      <c r="G350" s="113">
        <v>6445589.4688999997</v>
      </c>
      <c r="H350" s="113">
        <v>301721.61729999998</v>
      </c>
      <c r="I350" s="113">
        <v>2078992.9733</v>
      </c>
      <c r="J350" s="113">
        <v>27955058.302999999</v>
      </c>
      <c r="K350" s="113">
        <v>35804215.807999998</v>
      </c>
      <c r="L350" s="114">
        <f t="shared" si="68"/>
        <v>159270405.94319999</v>
      </c>
      <c r="M350" s="109"/>
      <c r="N350" s="168"/>
      <c r="O350" s="160"/>
      <c r="P350" s="115">
        <v>19</v>
      </c>
      <c r="Q350" s="111" t="s">
        <v>772</v>
      </c>
      <c r="R350" s="113">
        <v>89745477.705699995</v>
      </c>
      <c r="S350" s="113">
        <v>0</v>
      </c>
      <c r="T350" s="113">
        <v>6673169.0059000002</v>
      </c>
      <c r="U350" s="113">
        <v>312374.74160000001</v>
      </c>
      <c r="V350" s="113">
        <v>2152397.6263000001</v>
      </c>
      <c r="W350" s="113">
        <v>28942089.707699999</v>
      </c>
      <c r="X350" s="113">
        <v>27624447.485399999</v>
      </c>
      <c r="Y350" s="114">
        <f t="shared" si="69"/>
        <v>155449956.2726</v>
      </c>
    </row>
    <row r="351" spans="1:25" ht="24.95" customHeight="1" x14ac:dyDescent="0.25">
      <c r="A351" s="163"/>
      <c r="B351" s="160"/>
      <c r="C351" s="111">
        <v>15</v>
      </c>
      <c r="D351" s="111" t="s">
        <v>397</v>
      </c>
      <c r="E351" s="113">
        <v>97498239.642100006</v>
      </c>
      <c r="F351" s="113">
        <v>0</v>
      </c>
      <c r="G351" s="113">
        <v>7249638.0603</v>
      </c>
      <c r="H351" s="113">
        <v>339359.57770000002</v>
      </c>
      <c r="I351" s="113">
        <v>2338334.8659000001</v>
      </c>
      <c r="J351" s="113">
        <v>31442284.003600001</v>
      </c>
      <c r="K351" s="113">
        <v>38570625.849600002</v>
      </c>
      <c r="L351" s="114">
        <f t="shared" si="68"/>
        <v>177438481.99919999</v>
      </c>
      <c r="M351" s="109"/>
      <c r="N351" s="168"/>
      <c r="O351" s="160"/>
      <c r="P351" s="115">
        <v>20</v>
      </c>
      <c r="Q351" s="111" t="s">
        <v>773</v>
      </c>
      <c r="R351" s="113">
        <v>81669694.178399995</v>
      </c>
      <c r="S351" s="113">
        <v>0</v>
      </c>
      <c r="T351" s="113">
        <v>6072681.1628999999</v>
      </c>
      <c r="U351" s="113">
        <v>284265.57270000002</v>
      </c>
      <c r="V351" s="113">
        <v>1958713.2453000001</v>
      </c>
      <c r="W351" s="113">
        <v>26337723.924800001</v>
      </c>
      <c r="X351" s="113">
        <v>24626052.958700001</v>
      </c>
      <c r="Y351" s="114">
        <f t="shared" si="69"/>
        <v>140949131.04279998</v>
      </c>
    </row>
    <row r="352" spans="1:25" ht="24.95" customHeight="1" x14ac:dyDescent="0.25">
      <c r="A352" s="163"/>
      <c r="B352" s="160"/>
      <c r="C352" s="111">
        <v>16</v>
      </c>
      <c r="D352" s="111" t="s">
        <v>398</v>
      </c>
      <c r="E352" s="113">
        <v>71456821.183899999</v>
      </c>
      <c r="F352" s="113">
        <v>0</v>
      </c>
      <c r="G352" s="113">
        <v>5313286.6031999998</v>
      </c>
      <c r="H352" s="113">
        <v>248717.89230000001</v>
      </c>
      <c r="I352" s="113">
        <v>1713774.2896</v>
      </c>
      <c r="J352" s="113">
        <v>23044166.478399999</v>
      </c>
      <c r="K352" s="113">
        <v>29136853.8123</v>
      </c>
      <c r="L352" s="114">
        <f t="shared" si="68"/>
        <v>130913620.2597</v>
      </c>
      <c r="M352" s="109"/>
      <c r="N352" s="168"/>
      <c r="O352" s="160"/>
      <c r="P352" s="115">
        <v>21</v>
      </c>
      <c r="Q352" s="111" t="s">
        <v>774</v>
      </c>
      <c r="R352" s="113">
        <v>84188889.051899999</v>
      </c>
      <c r="S352" s="113">
        <v>0</v>
      </c>
      <c r="T352" s="113">
        <v>6259999.9401000002</v>
      </c>
      <c r="U352" s="113">
        <v>293034.06849999999</v>
      </c>
      <c r="V352" s="113">
        <v>2019131.9896</v>
      </c>
      <c r="W352" s="113">
        <v>27150141.0614</v>
      </c>
      <c r="X352" s="113">
        <v>31959966.568399999</v>
      </c>
      <c r="Y352" s="114">
        <f t="shared" si="69"/>
        <v>151871162.67989999</v>
      </c>
    </row>
    <row r="353" spans="1:25" ht="24.95" customHeight="1" x14ac:dyDescent="0.25">
      <c r="A353" s="163"/>
      <c r="B353" s="160"/>
      <c r="C353" s="111">
        <v>17</v>
      </c>
      <c r="D353" s="111" t="s">
        <v>399</v>
      </c>
      <c r="E353" s="113">
        <v>75614862.255700007</v>
      </c>
      <c r="F353" s="113">
        <v>0</v>
      </c>
      <c r="G353" s="113">
        <v>5622464.4193000002</v>
      </c>
      <c r="H353" s="113">
        <v>263190.67729999998</v>
      </c>
      <c r="I353" s="113">
        <v>1813498.0636</v>
      </c>
      <c r="J353" s="113">
        <v>24385096.414700001</v>
      </c>
      <c r="K353" s="113">
        <v>31347793.188299999</v>
      </c>
      <c r="L353" s="114">
        <f t="shared" si="68"/>
        <v>139046905.01890004</v>
      </c>
      <c r="M353" s="109"/>
      <c r="N353" s="168"/>
      <c r="O353" s="160"/>
      <c r="P353" s="115">
        <v>22</v>
      </c>
      <c r="Q353" s="111" t="s">
        <v>775</v>
      </c>
      <c r="R353" s="113">
        <v>81002792.955300003</v>
      </c>
      <c r="S353" s="113">
        <v>0</v>
      </c>
      <c r="T353" s="113">
        <v>6023092.6523000002</v>
      </c>
      <c r="U353" s="113">
        <v>281944.30699999997</v>
      </c>
      <c r="V353" s="113">
        <v>1942718.7167</v>
      </c>
      <c r="W353" s="113">
        <v>26122654.424699999</v>
      </c>
      <c r="X353" s="113">
        <v>30818700.467900001</v>
      </c>
      <c r="Y353" s="114">
        <f t="shared" si="69"/>
        <v>146191903.5239</v>
      </c>
    </row>
    <row r="354" spans="1:25" ht="24.95" customHeight="1" x14ac:dyDescent="0.25">
      <c r="A354" s="163"/>
      <c r="B354" s="160"/>
      <c r="C354" s="111">
        <v>18</v>
      </c>
      <c r="D354" s="111" t="s">
        <v>400</v>
      </c>
      <c r="E354" s="113">
        <v>78864979.455400005</v>
      </c>
      <c r="F354" s="113">
        <v>0</v>
      </c>
      <c r="G354" s="113">
        <v>5864132.0990000004</v>
      </c>
      <c r="H354" s="113">
        <v>274503.27539999998</v>
      </c>
      <c r="I354" s="113">
        <v>1891446.7773</v>
      </c>
      <c r="J354" s="113">
        <v>25433229.267299999</v>
      </c>
      <c r="K354" s="113">
        <v>33327407.313200001</v>
      </c>
      <c r="L354" s="114">
        <f t="shared" si="68"/>
        <v>145655698.18760002</v>
      </c>
      <c r="M354" s="109"/>
      <c r="N354" s="169"/>
      <c r="O354" s="161"/>
      <c r="P354" s="115">
        <v>23</v>
      </c>
      <c r="Q354" s="111" t="s">
        <v>776</v>
      </c>
      <c r="R354" s="113">
        <v>75940100.566100001</v>
      </c>
      <c r="S354" s="113">
        <v>0</v>
      </c>
      <c r="T354" s="113">
        <v>5646648.0357999997</v>
      </c>
      <c r="U354" s="113">
        <v>264322.72580000001</v>
      </c>
      <c r="V354" s="113">
        <v>1821298.3692999999</v>
      </c>
      <c r="W354" s="113">
        <v>24489982.7733</v>
      </c>
      <c r="X354" s="113">
        <v>27700786.796</v>
      </c>
      <c r="Y354" s="114">
        <f t="shared" si="69"/>
        <v>135863139.26629999</v>
      </c>
    </row>
    <row r="355" spans="1:25" ht="24.95" customHeight="1" x14ac:dyDescent="0.25">
      <c r="A355" s="163"/>
      <c r="B355" s="160"/>
      <c r="C355" s="111">
        <v>19</v>
      </c>
      <c r="D355" s="111" t="s">
        <v>401</v>
      </c>
      <c r="E355" s="113">
        <v>81479084.702299997</v>
      </c>
      <c r="F355" s="113">
        <v>0</v>
      </c>
      <c r="G355" s="113">
        <v>6058508.0893999999</v>
      </c>
      <c r="H355" s="113">
        <v>283602.12329999998</v>
      </c>
      <c r="I355" s="113">
        <v>1954141.7907</v>
      </c>
      <c r="J355" s="113">
        <v>26276254.124899998</v>
      </c>
      <c r="K355" s="113">
        <v>32100572.624600001</v>
      </c>
      <c r="L355" s="114">
        <f t="shared" si="68"/>
        <v>148152163.45519999</v>
      </c>
      <c r="M355" s="109"/>
      <c r="N355" s="110"/>
      <c r="O355" s="164" t="s">
        <v>884</v>
      </c>
      <c r="P355" s="165"/>
      <c r="Q355" s="166"/>
      <c r="R355" s="116">
        <f>SUM(R332:R354)</f>
        <v>2006501058.5810003</v>
      </c>
      <c r="S355" s="116">
        <f t="shared" ref="S355:Y355" si="72">SUM(S332:S354)</f>
        <v>0</v>
      </c>
      <c r="T355" s="116">
        <f t="shared" si="72"/>
        <v>149196605.96610001</v>
      </c>
      <c r="U355" s="116">
        <f t="shared" si="72"/>
        <v>6983975.8589000003</v>
      </c>
      <c r="V355" s="116">
        <f t="shared" si="72"/>
        <v>48122626.633699998</v>
      </c>
      <c r="W355" s="116">
        <f t="shared" si="72"/>
        <v>647078104.8871001</v>
      </c>
      <c r="X355" s="116">
        <f t="shared" si="72"/>
        <v>706452780.69499981</v>
      </c>
      <c r="Y355" s="116">
        <f t="shared" si="72"/>
        <v>3564335152.6218009</v>
      </c>
    </row>
    <row r="356" spans="1:25" ht="24.95" customHeight="1" x14ac:dyDescent="0.25">
      <c r="A356" s="163"/>
      <c r="B356" s="160"/>
      <c r="C356" s="111">
        <v>20</v>
      </c>
      <c r="D356" s="111" t="s">
        <v>402</v>
      </c>
      <c r="E356" s="113">
        <v>82183608.708499998</v>
      </c>
      <c r="F356" s="113">
        <v>0</v>
      </c>
      <c r="G356" s="113">
        <v>6110894.1024000002</v>
      </c>
      <c r="H356" s="113">
        <v>286054.34159999999</v>
      </c>
      <c r="I356" s="113">
        <v>1971038.6398</v>
      </c>
      <c r="J356" s="113">
        <v>26503456.6259</v>
      </c>
      <c r="K356" s="113">
        <v>32548983.669799998</v>
      </c>
      <c r="L356" s="114">
        <f t="shared" si="68"/>
        <v>149604036.088</v>
      </c>
      <c r="M356" s="109"/>
      <c r="N356" s="167">
        <v>34</v>
      </c>
      <c r="O356" s="159" t="s">
        <v>69</v>
      </c>
      <c r="P356" s="115">
        <v>1</v>
      </c>
      <c r="Q356" s="111" t="s">
        <v>777</v>
      </c>
      <c r="R356" s="113">
        <v>75376054.187700003</v>
      </c>
      <c r="S356" s="113">
        <v>0</v>
      </c>
      <c r="T356" s="113">
        <v>5604707.4622</v>
      </c>
      <c r="U356" s="113">
        <v>262359.46429999999</v>
      </c>
      <c r="V356" s="113">
        <v>1807770.645</v>
      </c>
      <c r="W356" s="113">
        <v>24308083.013</v>
      </c>
      <c r="X356" s="113">
        <v>25807887.4899</v>
      </c>
      <c r="Y356" s="114">
        <f t="shared" si="69"/>
        <v>133166862.26210001</v>
      </c>
    </row>
    <row r="357" spans="1:25" ht="24.95" customHeight="1" x14ac:dyDescent="0.25">
      <c r="A357" s="163"/>
      <c r="B357" s="160"/>
      <c r="C357" s="111">
        <v>21</v>
      </c>
      <c r="D357" s="111" t="s">
        <v>403</v>
      </c>
      <c r="E357" s="113">
        <v>76989562.644099995</v>
      </c>
      <c r="F357" s="113">
        <v>0</v>
      </c>
      <c r="G357" s="113">
        <v>5724682.4726</v>
      </c>
      <c r="H357" s="113">
        <v>267975.56099999999</v>
      </c>
      <c r="I357" s="113">
        <v>1846467.9905999999</v>
      </c>
      <c r="J357" s="113">
        <v>24828424.624400001</v>
      </c>
      <c r="K357" s="113">
        <v>31342453.391899999</v>
      </c>
      <c r="L357" s="114">
        <f t="shared" si="68"/>
        <v>140999566.6846</v>
      </c>
      <c r="M357" s="109"/>
      <c r="N357" s="168"/>
      <c r="O357" s="160"/>
      <c r="P357" s="115">
        <v>2</v>
      </c>
      <c r="Q357" s="111" t="s">
        <v>778</v>
      </c>
      <c r="R357" s="113">
        <v>128985786.9589</v>
      </c>
      <c r="S357" s="113">
        <v>0</v>
      </c>
      <c r="T357" s="113">
        <v>9590945.1678999998</v>
      </c>
      <c r="U357" s="113">
        <v>448957.46179999999</v>
      </c>
      <c r="V357" s="113">
        <v>3093511.8824999998</v>
      </c>
      <c r="W357" s="113">
        <v>41596727.9089</v>
      </c>
      <c r="X357" s="113">
        <v>33851466.624700002</v>
      </c>
      <c r="Y357" s="114">
        <f t="shared" si="69"/>
        <v>217567396.00470001</v>
      </c>
    </row>
    <row r="358" spans="1:25" ht="24.95" customHeight="1" x14ac:dyDescent="0.25">
      <c r="A358" s="163"/>
      <c r="B358" s="160"/>
      <c r="C358" s="111">
        <v>22</v>
      </c>
      <c r="D358" s="111" t="s">
        <v>404</v>
      </c>
      <c r="E358" s="113">
        <v>70619378.389599994</v>
      </c>
      <c r="F358" s="113">
        <v>0</v>
      </c>
      <c r="G358" s="113">
        <v>5251017.2004000004</v>
      </c>
      <c r="H358" s="113">
        <v>245803.027</v>
      </c>
      <c r="I358" s="113">
        <v>1693689.602</v>
      </c>
      <c r="J358" s="113">
        <v>22774098.8928</v>
      </c>
      <c r="K358" s="113">
        <v>29167705.968899999</v>
      </c>
      <c r="L358" s="114">
        <f t="shared" si="68"/>
        <v>129751693.08069998</v>
      </c>
      <c r="M358" s="109"/>
      <c r="N358" s="168"/>
      <c r="O358" s="160"/>
      <c r="P358" s="115">
        <v>3</v>
      </c>
      <c r="Q358" s="111" t="s">
        <v>779</v>
      </c>
      <c r="R358" s="113">
        <v>88589509.173199996</v>
      </c>
      <c r="S358" s="113">
        <v>0</v>
      </c>
      <c r="T358" s="113">
        <v>6587215.1107999999</v>
      </c>
      <c r="U358" s="113">
        <v>308351.19209999999</v>
      </c>
      <c r="V358" s="113">
        <v>2124673.6230000001</v>
      </c>
      <c r="W358" s="113">
        <v>28569300.506200001</v>
      </c>
      <c r="X358" s="113">
        <v>28918813.280099999</v>
      </c>
      <c r="Y358" s="114">
        <f t="shared" si="69"/>
        <v>155097862.8854</v>
      </c>
    </row>
    <row r="359" spans="1:25" ht="24.95" customHeight="1" x14ac:dyDescent="0.25">
      <c r="A359" s="163"/>
      <c r="B359" s="160"/>
      <c r="C359" s="111">
        <v>23</v>
      </c>
      <c r="D359" s="111" t="s">
        <v>405</v>
      </c>
      <c r="E359" s="113">
        <v>86665407.497700006</v>
      </c>
      <c r="F359" s="113">
        <v>0</v>
      </c>
      <c r="G359" s="113">
        <v>6444145.4430999998</v>
      </c>
      <c r="H359" s="113">
        <v>301654.02159999998</v>
      </c>
      <c r="I359" s="113">
        <v>2078527.21</v>
      </c>
      <c r="J359" s="113">
        <v>27948795.4432</v>
      </c>
      <c r="K359" s="113">
        <v>33360434.942400001</v>
      </c>
      <c r="L359" s="114">
        <f t="shared" si="68"/>
        <v>156798964.558</v>
      </c>
      <c r="M359" s="109"/>
      <c r="N359" s="168"/>
      <c r="O359" s="160"/>
      <c r="P359" s="115">
        <v>4</v>
      </c>
      <c r="Q359" s="111" t="s">
        <v>780</v>
      </c>
      <c r="R359" s="113">
        <v>105776403.7464</v>
      </c>
      <c r="S359" s="113">
        <v>0</v>
      </c>
      <c r="T359" s="113">
        <v>7865174.2358999997</v>
      </c>
      <c r="U359" s="113">
        <v>368173.16739999998</v>
      </c>
      <c r="V359" s="113">
        <v>2536873.0120000001</v>
      </c>
      <c r="W359" s="113">
        <v>34111915.658</v>
      </c>
      <c r="X359" s="113">
        <v>25864581.623799998</v>
      </c>
      <c r="Y359" s="114">
        <f t="shared" si="69"/>
        <v>176523121.44350001</v>
      </c>
    </row>
    <row r="360" spans="1:25" ht="24.95" customHeight="1" x14ac:dyDescent="0.25">
      <c r="A360" s="163"/>
      <c r="B360" s="160"/>
      <c r="C360" s="111">
        <v>24</v>
      </c>
      <c r="D360" s="111" t="s">
        <v>406</v>
      </c>
      <c r="E360" s="113">
        <v>64089801.7324</v>
      </c>
      <c r="F360" s="113">
        <v>0</v>
      </c>
      <c r="G360" s="113">
        <v>4765500.0503000002</v>
      </c>
      <c r="H360" s="113">
        <v>223075.7</v>
      </c>
      <c r="I360" s="113">
        <v>1537088.4489</v>
      </c>
      <c r="J360" s="113">
        <v>20668370.579799999</v>
      </c>
      <c r="K360" s="113">
        <v>25831651.7282</v>
      </c>
      <c r="L360" s="114">
        <f t="shared" si="68"/>
        <v>117115488.2396</v>
      </c>
      <c r="M360" s="109"/>
      <c r="N360" s="168"/>
      <c r="O360" s="160"/>
      <c r="P360" s="115">
        <v>5</v>
      </c>
      <c r="Q360" s="111" t="s">
        <v>781</v>
      </c>
      <c r="R360" s="113">
        <v>114275058.29080001</v>
      </c>
      <c r="S360" s="113">
        <v>0</v>
      </c>
      <c r="T360" s="113">
        <v>8497105.3320000004</v>
      </c>
      <c r="U360" s="113">
        <v>397754.21250000002</v>
      </c>
      <c r="V360" s="113">
        <v>2740699.2585999998</v>
      </c>
      <c r="W360" s="113">
        <v>36852653.447899997</v>
      </c>
      <c r="X360" s="113">
        <v>36212447.685400002</v>
      </c>
      <c r="Y360" s="114">
        <f t="shared" si="69"/>
        <v>198975718.22720003</v>
      </c>
    </row>
    <row r="361" spans="1:25" ht="24.95" customHeight="1" x14ac:dyDescent="0.25">
      <c r="A361" s="163"/>
      <c r="B361" s="160"/>
      <c r="C361" s="111">
        <v>25</v>
      </c>
      <c r="D361" s="111" t="s">
        <v>407</v>
      </c>
      <c r="E361" s="113">
        <v>80440354.360400006</v>
      </c>
      <c r="F361" s="113">
        <v>0</v>
      </c>
      <c r="G361" s="113">
        <v>5981271.6279999996</v>
      </c>
      <c r="H361" s="113">
        <v>279986.64169999998</v>
      </c>
      <c r="I361" s="113">
        <v>1929229.5523999999</v>
      </c>
      <c r="J361" s="113">
        <v>25941273.159699999</v>
      </c>
      <c r="K361" s="113">
        <v>29327570.241799999</v>
      </c>
      <c r="L361" s="114">
        <f t="shared" si="68"/>
        <v>143899685.58400002</v>
      </c>
      <c r="M361" s="109"/>
      <c r="N361" s="168"/>
      <c r="O361" s="160"/>
      <c r="P361" s="115">
        <v>6</v>
      </c>
      <c r="Q361" s="111" t="s">
        <v>782</v>
      </c>
      <c r="R361" s="113">
        <v>79164100.467500001</v>
      </c>
      <c r="S361" s="113">
        <v>0</v>
      </c>
      <c r="T361" s="113">
        <v>5886373.7219000002</v>
      </c>
      <c r="U361" s="113">
        <v>275544.41810000001</v>
      </c>
      <c r="V361" s="113">
        <v>1898620.7026</v>
      </c>
      <c r="W361" s="113">
        <v>25529693.037799999</v>
      </c>
      <c r="X361" s="113">
        <v>25618885.068999998</v>
      </c>
      <c r="Y361" s="114">
        <f t="shared" si="69"/>
        <v>138373217.41690001</v>
      </c>
    </row>
    <row r="362" spans="1:25" ht="24.95" customHeight="1" x14ac:dyDescent="0.25">
      <c r="A362" s="163"/>
      <c r="B362" s="160"/>
      <c r="C362" s="111">
        <v>26</v>
      </c>
      <c r="D362" s="111" t="s">
        <v>408</v>
      </c>
      <c r="E362" s="113">
        <v>73160094.600400001</v>
      </c>
      <c r="F362" s="113">
        <v>0</v>
      </c>
      <c r="G362" s="113">
        <v>5439936.2312000003</v>
      </c>
      <c r="H362" s="113">
        <v>254646.43160000001</v>
      </c>
      <c r="I362" s="113">
        <v>1754624.5001000001</v>
      </c>
      <c r="J362" s="113">
        <v>23593456.462400001</v>
      </c>
      <c r="K362" s="113">
        <v>29387428.699499998</v>
      </c>
      <c r="L362" s="114">
        <f t="shared" si="68"/>
        <v>133590186.9252</v>
      </c>
      <c r="M362" s="109"/>
      <c r="N362" s="168"/>
      <c r="O362" s="160"/>
      <c r="P362" s="115">
        <v>7</v>
      </c>
      <c r="Q362" s="111" t="s">
        <v>783</v>
      </c>
      <c r="R362" s="113">
        <v>76142256.736599997</v>
      </c>
      <c r="S362" s="113">
        <v>0</v>
      </c>
      <c r="T362" s="113">
        <v>5661679.6821999997</v>
      </c>
      <c r="U362" s="113">
        <v>265026.36550000001</v>
      </c>
      <c r="V362" s="113">
        <v>1826146.7524999999</v>
      </c>
      <c r="W362" s="113">
        <v>24555176.275699999</v>
      </c>
      <c r="X362" s="113">
        <v>29296818.1219</v>
      </c>
      <c r="Y362" s="114">
        <f t="shared" si="69"/>
        <v>137747103.93439999</v>
      </c>
    </row>
    <row r="363" spans="1:25" ht="24.95" customHeight="1" x14ac:dyDescent="0.25">
      <c r="A363" s="163"/>
      <c r="B363" s="161"/>
      <c r="C363" s="111">
        <v>27</v>
      </c>
      <c r="D363" s="111" t="s">
        <v>409</v>
      </c>
      <c r="E363" s="113">
        <v>67791946.922499999</v>
      </c>
      <c r="F363" s="113">
        <v>0</v>
      </c>
      <c r="G363" s="113">
        <v>5040778.9966000002</v>
      </c>
      <c r="H363" s="113">
        <v>235961.66010000001</v>
      </c>
      <c r="I363" s="113">
        <v>1625878.3101999999</v>
      </c>
      <c r="J363" s="113">
        <v>21862278.2947</v>
      </c>
      <c r="K363" s="113">
        <v>27014317.7311</v>
      </c>
      <c r="L363" s="114">
        <f t="shared" si="68"/>
        <v>123571161.9152</v>
      </c>
      <c r="M363" s="109"/>
      <c r="N363" s="168"/>
      <c r="O363" s="160"/>
      <c r="P363" s="115">
        <v>8</v>
      </c>
      <c r="Q363" s="111" t="s">
        <v>784</v>
      </c>
      <c r="R363" s="113">
        <v>118183195.5863</v>
      </c>
      <c r="S363" s="113">
        <v>0</v>
      </c>
      <c r="T363" s="113">
        <v>8787701.1519000009</v>
      </c>
      <c r="U363" s="113">
        <v>411357.16389999999</v>
      </c>
      <c r="V363" s="113">
        <v>2834429.5016999999</v>
      </c>
      <c r="W363" s="113">
        <v>38112991.718800001</v>
      </c>
      <c r="X363" s="113">
        <v>32988463.244399998</v>
      </c>
      <c r="Y363" s="114">
        <f t="shared" si="69"/>
        <v>201318138.36700001</v>
      </c>
    </row>
    <row r="364" spans="1:25" ht="24.95" customHeight="1" x14ac:dyDescent="0.25">
      <c r="A364" s="1"/>
      <c r="B364" s="164" t="s">
        <v>868</v>
      </c>
      <c r="C364" s="165"/>
      <c r="D364" s="166"/>
      <c r="E364" s="116">
        <f>SUM(E337:E363)</f>
        <v>2119784089.8013999</v>
      </c>
      <c r="F364" s="116">
        <f t="shared" ref="F364:L364" si="73">SUM(F337:F363)</f>
        <v>0</v>
      </c>
      <c r="G364" s="116">
        <f t="shared" si="73"/>
        <v>157619947.5336</v>
      </c>
      <c r="H364" s="116">
        <f t="shared" si="73"/>
        <v>7378277.1485999981</v>
      </c>
      <c r="I364" s="116">
        <f t="shared" si="73"/>
        <v>50839533.755399995</v>
      </c>
      <c r="J364" s="116">
        <f t="shared" si="73"/>
        <v>683610838.74460006</v>
      </c>
      <c r="K364" s="116">
        <f t="shared" si="73"/>
        <v>845619837.32599986</v>
      </c>
      <c r="L364" s="116">
        <f t="shared" si="73"/>
        <v>3864852524.3095999</v>
      </c>
      <c r="M364" s="109"/>
      <c r="N364" s="168"/>
      <c r="O364" s="160"/>
      <c r="P364" s="115">
        <v>9</v>
      </c>
      <c r="Q364" s="111" t="s">
        <v>785</v>
      </c>
      <c r="R364" s="113">
        <v>84127440.290399998</v>
      </c>
      <c r="S364" s="113">
        <v>0</v>
      </c>
      <c r="T364" s="113">
        <v>6255430.8189000003</v>
      </c>
      <c r="U364" s="113">
        <v>292820.18540000002</v>
      </c>
      <c r="V364" s="113">
        <v>2017658.2422</v>
      </c>
      <c r="W364" s="113">
        <v>27130324.401900001</v>
      </c>
      <c r="X364" s="113">
        <v>26111794.416999999</v>
      </c>
      <c r="Y364" s="114">
        <f t="shared" si="69"/>
        <v>145935468.3558</v>
      </c>
    </row>
    <row r="365" spans="1:25" ht="24.95" customHeight="1" x14ac:dyDescent="0.25">
      <c r="A365" s="163">
        <v>18</v>
      </c>
      <c r="B365" s="159" t="s">
        <v>53</v>
      </c>
      <c r="C365" s="111">
        <v>1</v>
      </c>
      <c r="D365" s="111" t="s">
        <v>410</v>
      </c>
      <c r="E365" s="113">
        <v>126926069.164</v>
      </c>
      <c r="F365" s="113">
        <v>0</v>
      </c>
      <c r="G365" s="113">
        <v>9437791.5460999999</v>
      </c>
      <c r="H365" s="113">
        <v>441788.25579999998</v>
      </c>
      <c r="I365" s="113">
        <v>3044112.94</v>
      </c>
      <c r="J365" s="113">
        <v>40932487.896899998</v>
      </c>
      <c r="K365" s="113">
        <v>36571430.614699997</v>
      </c>
      <c r="L365" s="114">
        <f t="shared" si="68"/>
        <v>217353680.41749999</v>
      </c>
      <c r="M365" s="109"/>
      <c r="N365" s="168"/>
      <c r="O365" s="160"/>
      <c r="P365" s="115">
        <v>10</v>
      </c>
      <c r="Q365" s="111" t="s">
        <v>786</v>
      </c>
      <c r="R365" s="113">
        <v>77674673.410400003</v>
      </c>
      <c r="S365" s="113">
        <v>0</v>
      </c>
      <c r="T365" s="113">
        <v>5775624.983</v>
      </c>
      <c r="U365" s="113">
        <v>270360.20819999999</v>
      </c>
      <c r="V365" s="113">
        <v>1862899.2452</v>
      </c>
      <c r="W365" s="113">
        <v>25049366.534400001</v>
      </c>
      <c r="X365" s="113">
        <v>26445300.956</v>
      </c>
      <c r="Y365" s="114">
        <f t="shared" si="69"/>
        <v>137078225.33719999</v>
      </c>
    </row>
    <row r="366" spans="1:25" ht="24.95" customHeight="1" x14ac:dyDescent="0.25">
      <c r="A366" s="163"/>
      <c r="B366" s="160"/>
      <c r="C366" s="111">
        <v>2</v>
      </c>
      <c r="D366" s="111" t="s">
        <v>411</v>
      </c>
      <c r="E366" s="113">
        <v>129061770.29350001</v>
      </c>
      <c r="F366" s="113">
        <v>0</v>
      </c>
      <c r="G366" s="113">
        <v>9596595.0307</v>
      </c>
      <c r="H366" s="113">
        <v>449221.935</v>
      </c>
      <c r="I366" s="113">
        <v>3095334.2176999999</v>
      </c>
      <c r="J366" s="113">
        <v>41621231.834299996</v>
      </c>
      <c r="K366" s="113">
        <v>44211097.007100001</v>
      </c>
      <c r="L366" s="114">
        <f t="shared" si="68"/>
        <v>228035250.31830001</v>
      </c>
      <c r="M366" s="109"/>
      <c r="N366" s="168"/>
      <c r="O366" s="160"/>
      <c r="P366" s="115">
        <v>11</v>
      </c>
      <c r="Q366" s="111" t="s">
        <v>787</v>
      </c>
      <c r="R366" s="113">
        <v>115915315.1372</v>
      </c>
      <c r="S366" s="113">
        <v>0</v>
      </c>
      <c r="T366" s="113">
        <v>8619069.2619000003</v>
      </c>
      <c r="U366" s="113">
        <v>403463.4117</v>
      </c>
      <c r="V366" s="113">
        <v>2780038.1203999999</v>
      </c>
      <c r="W366" s="113">
        <v>37381621.1686</v>
      </c>
      <c r="X366" s="113">
        <v>34873411.350299999</v>
      </c>
      <c r="Y366" s="114">
        <f t="shared" si="69"/>
        <v>199972918.4501</v>
      </c>
    </row>
    <row r="367" spans="1:25" ht="24.95" customHeight="1" x14ac:dyDescent="0.25">
      <c r="A367" s="163"/>
      <c r="B367" s="160"/>
      <c r="C367" s="111">
        <v>3</v>
      </c>
      <c r="D367" s="111" t="s">
        <v>412</v>
      </c>
      <c r="E367" s="113">
        <v>106808921.5244</v>
      </c>
      <c r="F367" s="113">
        <v>0</v>
      </c>
      <c r="G367" s="113">
        <v>7941948.7521000002</v>
      </c>
      <c r="H367" s="113">
        <v>371767.02510000003</v>
      </c>
      <c r="I367" s="113">
        <v>2561636.2522</v>
      </c>
      <c r="J367" s="113">
        <v>34444893.1285</v>
      </c>
      <c r="K367" s="113">
        <v>38817045.705200002</v>
      </c>
      <c r="L367" s="114">
        <f t="shared" si="68"/>
        <v>190946212.38749999</v>
      </c>
      <c r="M367" s="109"/>
      <c r="N367" s="168"/>
      <c r="O367" s="160"/>
      <c r="P367" s="115">
        <v>12</v>
      </c>
      <c r="Q367" s="111" t="s">
        <v>788</v>
      </c>
      <c r="R367" s="113">
        <v>91750719.443299994</v>
      </c>
      <c r="S367" s="113">
        <v>0</v>
      </c>
      <c r="T367" s="113">
        <v>6822271.9731000001</v>
      </c>
      <c r="U367" s="113">
        <v>319354.33419999998</v>
      </c>
      <c r="V367" s="113">
        <v>2200490.0501999999</v>
      </c>
      <c r="W367" s="113">
        <v>29588761.693100002</v>
      </c>
      <c r="X367" s="113">
        <v>29000426.463599999</v>
      </c>
      <c r="Y367" s="114">
        <f t="shared" si="69"/>
        <v>159682023.95750001</v>
      </c>
    </row>
    <row r="368" spans="1:25" ht="24.95" customHeight="1" x14ac:dyDescent="0.25">
      <c r="A368" s="163"/>
      <c r="B368" s="160"/>
      <c r="C368" s="111">
        <v>4</v>
      </c>
      <c r="D368" s="111" t="s">
        <v>413</v>
      </c>
      <c r="E368" s="113">
        <v>82241341.557999998</v>
      </c>
      <c r="F368" s="113">
        <v>0</v>
      </c>
      <c r="G368" s="113">
        <v>6115186.9210999999</v>
      </c>
      <c r="H368" s="113">
        <v>286255.29080000002</v>
      </c>
      <c r="I368" s="113">
        <v>1972423.2671999999</v>
      </c>
      <c r="J368" s="113">
        <v>26522074.937899999</v>
      </c>
      <c r="K368" s="113">
        <v>27243597.499699999</v>
      </c>
      <c r="L368" s="114">
        <f t="shared" si="68"/>
        <v>144380879.4747</v>
      </c>
      <c r="M368" s="109"/>
      <c r="N368" s="168"/>
      <c r="O368" s="160"/>
      <c r="P368" s="115">
        <v>13</v>
      </c>
      <c r="Q368" s="111" t="s">
        <v>789</v>
      </c>
      <c r="R368" s="113">
        <v>78858519.264699996</v>
      </c>
      <c r="S368" s="113">
        <v>0</v>
      </c>
      <c r="T368" s="113">
        <v>5863651.7412</v>
      </c>
      <c r="U368" s="113">
        <v>274480.78960000002</v>
      </c>
      <c r="V368" s="113">
        <v>1891291.8402</v>
      </c>
      <c r="W368" s="113">
        <v>25431145.9153</v>
      </c>
      <c r="X368" s="113">
        <v>27478980.048799999</v>
      </c>
      <c r="Y368" s="114">
        <f t="shared" si="69"/>
        <v>139798069.59979999</v>
      </c>
    </row>
    <row r="369" spans="1:25" ht="24.95" customHeight="1" x14ac:dyDescent="0.25">
      <c r="A369" s="163"/>
      <c r="B369" s="160"/>
      <c r="C369" s="111">
        <v>5</v>
      </c>
      <c r="D369" s="111" t="s">
        <v>414</v>
      </c>
      <c r="E369" s="113">
        <v>135201052.854</v>
      </c>
      <c r="F369" s="113">
        <v>0</v>
      </c>
      <c r="G369" s="113">
        <v>10053091.2369</v>
      </c>
      <c r="H369" s="113">
        <v>470590.77549999999</v>
      </c>
      <c r="I369" s="113">
        <v>3242574.8091000002</v>
      </c>
      <c r="J369" s="113">
        <v>43601093.896899998</v>
      </c>
      <c r="K369" s="113">
        <v>48296964.130500004</v>
      </c>
      <c r="L369" s="114">
        <f t="shared" si="68"/>
        <v>240865367.70289999</v>
      </c>
      <c r="M369" s="109"/>
      <c r="N369" s="168"/>
      <c r="O369" s="160"/>
      <c r="P369" s="115">
        <v>14</v>
      </c>
      <c r="Q369" s="111" t="s">
        <v>790</v>
      </c>
      <c r="R369" s="113">
        <v>112953629.15009999</v>
      </c>
      <c r="S369" s="113">
        <v>0</v>
      </c>
      <c r="T369" s="113">
        <v>8398848.3477999996</v>
      </c>
      <c r="U369" s="113">
        <v>393154.74859999999</v>
      </c>
      <c r="V369" s="113">
        <v>2709006.9547999999</v>
      </c>
      <c r="W369" s="113">
        <v>36426504.724699996</v>
      </c>
      <c r="X369" s="113">
        <v>36001294.998300001</v>
      </c>
      <c r="Y369" s="114">
        <f t="shared" si="69"/>
        <v>196882438.92430001</v>
      </c>
    </row>
    <row r="370" spans="1:25" ht="24.95" customHeight="1" x14ac:dyDescent="0.25">
      <c r="A370" s="163"/>
      <c r="B370" s="160"/>
      <c r="C370" s="111">
        <v>6</v>
      </c>
      <c r="D370" s="111" t="s">
        <v>415</v>
      </c>
      <c r="E370" s="113">
        <v>90572509.602400005</v>
      </c>
      <c r="F370" s="113">
        <v>0</v>
      </c>
      <c r="G370" s="113">
        <v>6734664.2896999996</v>
      </c>
      <c r="H370" s="113">
        <v>315253.37</v>
      </c>
      <c r="I370" s="113">
        <v>2172232.6257000002</v>
      </c>
      <c r="J370" s="113">
        <v>29208799.874699999</v>
      </c>
      <c r="K370" s="113">
        <v>32719064.214899998</v>
      </c>
      <c r="L370" s="114">
        <f t="shared" si="68"/>
        <v>161722523.9774</v>
      </c>
      <c r="M370" s="109"/>
      <c r="N370" s="168"/>
      <c r="O370" s="160"/>
      <c r="P370" s="115">
        <v>15</v>
      </c>
      <c r="Q370" s="111" t="s">
        <v>791</v>
      </c>
      <c r="R370" s="113">
        <v>74878462.459199995</v>
      </c>
      <c r="S370" s="113">
        <v>0</v>
      </c>
      <c r="T370" s="113">
        <v>5567708.2308</v>
      </c>
      <c r="U370" s="113">
        <v>260627.5097</v>
      </c>
      <c r="V370" s="113">
        <v>1795836.726</v>
      </c>
      <c r="W370" s="113">
        <v>24147614.265000001</v>
      </c>
      <c r="X370" s="113">
        <v>25971970.861200001</v>
      </c>
      <c r="Y370" s="114">
        <f t="shared" si="69"/>
        <v>132622220.0519</v>
      </c>
    </row>
    <row r="371" spans="1:25" ht="24.95" customHeight="1" x14ac:dyDescent="0.25">
      <c r="A371" s="163"/>
      <c r="B371" s="160"/>
      <c r="C371" s="111">
        <v>7</v>
      </c>
      <c r="D371" s="111" t="s">
        <v>416</v>
      </c>
      <c r="E371" s="113">
        <v>78979050.228499994</v>
      </c>
      <c r="F371" s="113">
        <v>0</v>
      </c>
      <c r="G371" s="113">
        <v>5872614.0143999998</v>
      </c>
      <c r="H371" s="113">
        <v>274900.31849999999</v>
      </c>
      <c r="I371" s="113">
        <v>1894182.5771000001</v>
      </c>
      <c r="J371" s="113">
        <v>25470016.040600002</v>
      </c>
      <c r="K371" s="113">
        <v>30177782.6237</v>
      </c>
      <c r="L371" s="114">
        <f t="shared" si="68"/>
        <v>142668545.8028</v>
      </c>
      <c r="M371" s="109"/>
      <c r="N371" s="169"/>
      <c r="O371" s="161"/>
      <c r="P371" s="115">
        <v>16</v>
      </c>
      <c r="Q371" s="111" t="s">
        <v>792</v>
      </c>
      <c r="R371" s="113">
        <v>81228131.976300001</v>
      </c>
      <c r="S371" s="113">
        <v>0</v>
      </c>
      <c r="T371" s="113">
        <v>6039848.0968000004</v>
      </c>
      <c r="U371" s="113">
        <v>282728.63870000001</v>
      </c>
      <c r="V371" s="113">
        <v>1948123.1024</v>
      </c>
      <c r="W371" s="113">
        <v>26195324.182799999</v>
      </c>
      <c r="X371" s="113">
        <v>28473962.099100001</v>
      </c>
      <c r="Y371" s="114">
        <f t="shared" si="69"/>
        <v>144168118.0961</v>
      </c>
    </row>
    <row r="372" spans="1:25" ht="24.95" customHeight="1" x14ac:dyDescent="0.25">
      <c r="A372" s="163"/>
      <c r="B372" s="160"/>
      <c r="C372" s="111">
        <v>8</v>
      </c>
      <c r="D372" s="111" t="s">
        <v>417</v>
      </c>
      <c r="E372" s="113">
        <v>105234406.0742</v>
      </c>
      <c r="F372" s="113">
        <v>0</v>
      </c>
      <c r="G372" s="113">
        <v>7824873.1293000001</v>
      </c>
      <c r="H372" s="113">
        <v>366286.65029999998</v>
      </c>
      <c r="I372" s="113">
        <v>2523874.0896000001</v>
      </c>
      <c r="J372" s="113">
        <v>33937126.4023</v>
      </c>
      <c r="K372" s="113">
        <v>38309962.823700003</v>
      </c>
      <c r="L372" s="114">
        <f t="shared" si="68"/>
        <v>188196529.16940001</v>
      </c>
      <c r="M372" s="109"/>
      <c r="N372" s="110"/>
      <c r="O372" s="164" t="s">
        <v>885</v>
      </c>
      <c r="P372" s="165"/>
      <c r="Q372" s="166"/>
      <c r="R372" s="116">
        <f>SUM(R356:R371)</f>
        <v>1503879256.2789998</v>
      </c>
      <c r="S372" s="116">
        <f t="shared" ref="S372:Y372" si="74">SUM(S356:S371)</f>
        <v>0</v>
      </c>
      <c r="T372" s="116">
        <f t="shared" si="74"/>
        <v>111823355.31830002</v>
      </c>
      <c r="U372" s="116">
        <f t="shared" si="74"/>
        <v>5234513.2716999995</v>
      </c>
      <c r="V372" s="116">
        <f t="shared" si="74"/>
        <v>36068069.659299999</v>
      </c>
      <c r="W372" s="116">
        <f t="shared" si="74"/>
        <v>484987204.45209998</v>
      </c>
      <c r="X372" s="116">
        <f t="shared" si="74"/>
        <v>472916504.33349997</v>
      </c>
      <c r="Y372" s="116">
        <f t="shared" si="74"/>
        <v>2614908903.3139</v>
      </c>
    </row>
    <row r="373" spans="1:25" ht="24.95" customHeight="1" x14ac:dyDescent="0.25">
      <c r="A373" s="163"/>
      <c r="B373" s="160"/>
      <c r="C373" s="111">
        <v>9</v>
      </c>
      <c r="D373" s="111" t="s">
        <v>418</v>
      </c>
      <c r="E373" s="113">
        <v>116084496.6224</v>
      </c>
      <c r="F373" s="113">
        <v>0</v>
      </c>
      <c r="G373" s="113">
        <v>8631649.0227000006</v>
      </c>
      <c r="H373" s="113">
        <v>404052.27720000001</v>
      </c>
      <c r="I373" s="113">
        <v>2784095.66</v>
      </c>
      <c r="J373" s="113">
        <v>37436180.638899997</v>
      </c>
      <c r="K373" s="113">
        <v>36038176.138800003</v>
      </c>
      <c r="L373" s="114">
        <f t="shared" si="68"/>
        <v>201378650.35999998</v>
      </c>
      <c r="M373" s="109"/>
      <c r="N373" s="167">
        <v>35</v>
      </c>
      <c r="O373" s="159" t="s">
        <v>70</v>
      </c>
      <c r="P373" s="115">
        <v>1</v>
      </c>
      <c r="Q373" s="111" t="s">
        <v>793</v>
      </c>
      <c r="R373" s="113">
        <v>83944444.086899996</v>
      </c>
      <c r="S373" s="113">
        <v>0</v>
      </c>
      <c r="T373" s="113">
        <v>6241823.8425000003</v>
      </c>
      <c r="U373" s="113">
        <v>292183.2353</v>
      </c>
      <c r="V373" s="113">
        <v>2013269.3792999999</v>
      </c>
      <c r="W373" s="113">
        <v>27071309.8123</v>
      </c>
      <c r="X373" s="113">
        <v>29946667.432100002</v>
      </c>
      <c r="Y373" s="114">
        <f t="shared" si="69"/>
        <v>149509697.78839999</v>
      </c>
    </row>
    <row r="374" spans="1:25" ht="24.95" customHeight="1" x14ac:dyDescent="0.25">
      <c r="A374" s="163"/>
      <c r="B374" s="160"/>
      <c r="C374" s="111">
        <v>10</v>
      </c>
      <c r="D374" s="111" t="s">
        <v>419</v>
      </c>
      <c r="E374" s="113">
        <v>109665127.6003</v>
      </c>
      <c r="F374" s="113">
        <v>0</v>
      </c>
      <c r="G374" s="113">
        <v>8154326.5380999995</v>
      </c>
      <c r="H374" s="113">
        <v>381708.54700000002</v>
      </c>
      <c r="I374" s="113">
        <v>2630137.6556000002</v>
      </c>
      <c r="J374" s="113">
        <v>35365993.2729</v>
      </c>
      <c r="K374" s="113">
        <v>43515209.4749</v>
      </c>
      <c r="L374" s="114">
        <f t="shared" si="68"/>
        <v>199712503.08880001</v>
      </c>
      <c r="M374" s="109"/>
      <c r="N374" s="168"/>
      <c r="O374" s="160"/>
      <c r="P374" s="115">
        <v>2</v>
      </c>
      <c r="Q374" s="111" t="s">
        <v>794</v>
      </c>
      <c r="R374" s="113">
        <v>92892838.160899997</v>
      </c>
      <c r="S374" s="113">
        <v>0</v>
      </c>
      <c r="T374" s="113">
        <v>6907196.0429999996</v>
      </c>
      <c r="U374" s="113">
        <v>323329.67700000003</v>
      </c>
      <c r="V374" s="113">
        <v>2227881.8884999999</v>
      </c>
      <c r="W374" s="113">
        <v>29957084.456900001</v>
      </c>
      <c r="X374" s="113">
        <v>27925587.4813</v>
      </c>
      <c r="Y374" s="114">
        <f t="shared" si="69"/>
        <v>160233917.7076</v>
      </c>
    </row>
    <row r="375" spans="1:25" ht="24.95" customHeight="1" x14ac:dyDescent="0.25">
      <c r="A375" s="163"/>
      <c r="B375" s="160"/>
      <c r="C375" s="111">
        <v>11</v>
      </c>
      <c r="D375" s="111" t="s">
        <v>420</v>
      </c>
      <c r="E375" s="113">
        <v>117084678.40180001</v>
      </c>
      <c r="F375" s="113">
        <v>0</v>
      </c>
      <c r="G375" s="113">
        <v>8706019.1438999996</v>
      </c>
      <c r="H375" s="113">
        <v>407533.58390000003</v>
      </c>
      <c r="I375" s="113">
        <v>2808083.3744000001</v>
      </c>
      <c r="J375" s="113">
        <v>37758730.047799997</v>
      </c>
      <c r="K375" s="113">
        <v>46461722.276900001</v>
      </c>
      <c r="L375" s="114">
        <f t="shared" si="68"/>
        <v>213226766.82870001</v>
      </c>
      <c r="M375" s="109"/>
      <c r="N375" s="168"/>
      <c r="O375" s="160"/>
      <c r="P375" s="115">
        <v>3</v>
      </c>
      <c r="Q375" s="111" t="s">
        <v>795</v>
      </c>
      <c r="R375" s="113">
        <v>77778235.473000005</v>
      </c>
      <c r="S375" s="113">
        <v>0</v>
      </c>
      <c r="T375" s="113">
        <v>5783325.5062999995</v>
      </c>
      <c r="U375" s="113">
        <v>270720.674</v>
      </c>
      <c r="V375" s="113">
        <v>1865383.0108</v>
      </c>
      <c r="W375" s="113">
        <v>25082764.3455</v>
      </c>
      <c r="X375" s="113">
        <v>26533944.263799999</v>
      </c>
      <c r="Y375" s="114">
        <f t="shared" si="69"/>
        <v>137314373.27340001</v>
      </c>
    </row>
    <row r="376" spans="1:25" ht="24.95" customHeight="1" x14ac:dyDescent="0.25">
      <c r="A376" s="163"/>
      <c r="B376" s="160"/>
      <c r="C376" s="111">
        <v>12</v>
      </c>
      <c r="D376" s="111" t="s">
        <v>421</v>
      </c>
      <c r="E376" s="113">
        <v>101181542.4632</v>
      </c>
      <c r="F376" s="113">
        <v>0</v>
      </c>
      <c r="G376" s="113">
        <v>7523515.9519999996</v>
      </c>
      <c r="H376" s="113">
        <v>352179.95370000001</v>
      </c>
      <c r="I376" s="113">
        <v>2426672.824</v>
      </c>
      <c r="J376" s="113">
        <v>32630115.228</v>
      </c>
      <c r="K376" s="113">
        <v>35818585.255000003</v>
      </c>
      <c r="L376" s="114">
        <f t="shared" si="68"/>
        <v>179932611.67589998</v>
      </c>
      <c r="M376" s="109"/>
      <c r="N376" s="168"/>
      <c r="O376" s="160"/>
      <c r="P376" s="115">
        <v>4</v>
      </c>
      <c r="Q376" s="111" t="s">
        <v>796</v>
      </c>
      <c r="R376" s="113">
        <v>87083267.2227</v>
      </c>
      <c r="S376" s="113">
        <v>0</v>
      </c>
      <c r="T376" s="113">
        <v>6475216.0734999999</v>
      </c>
      <c r="U376" s="113">
        <v>303108.45510000002</v>
      </c>
      <c r="V376" s="113">
        <v>2088548.888</v>
      </c>
      <c r="W376" s="113">
        <v>28083551.354600001</v>
      </c>
      <c r="X376" s="113">
        <v>29756346.543000001</v>
      </c>
      <c r="Y376" s="114">
        <f t="shared" si="69"/>
        <v>153790038.53690001</v>
      </c>
    </row>
    <row r="377" spans="1:25" ht="24.95" customHeight="1" x14ac:dyDescent="0.25">
      <c r="A377" s="163"/>
      <c r="B377" s="160"/>
      <c r="C377" s="111">
        <v>13</v>
      </c>
      <c r="D377" s="111" t="s">
        <v>422</v>
      </c>
      <c r="E377" s="113">
        <v>87660420.016800001</v>
      </c>
      <c r="F377" s="113">
        <v>0</v>
      </c>
      <c r="G377" s="113">
        <v>6518131.1957</v>
      </c>
      <c r="H377" s="113">
        <v>305117.3358</v>
      </c>
      <c r="I377" s="113">
        <v>2102390.9482</v>
      </c>
      <c r="J377" s="113">
        <v>28269677.813299999</v>
      </c>
      <c r="K377" s="113">
        <v>34607967.725599997</v>
      </c>
      <c r="L377" s="114">
        <f t="shared" si="68"/>
        <v>159463705.0354</v>
      </c>
      <c r="M377" s="109"/>
      <c r="N377" s="168"/>
      <c r="O377" s="160"/>
      <c r="P377" s="115">
        <v>5</v>
      </c>
      <c r="Q377" s="111" t="s">
        <v>797</v>
      </c>
      <c r="R377" s="113">
        <v>122140944.18719999</v>
      </c>
      <c r="S377" s="113">
        <v>0</v>
      </c>
      <c r="T377" s="113">
        <v>9081985.8999000005</v>
      </c>
      <c r="U377" s="113">
        <v>425132.79619999998</v>
      </c>
      <c r="V377" s="113">
        <v>2929349.5902999998</v>
      </c>
      <c r="W377" s="113">
        <v>39389329.1787</v>
      </c>
      <c r="X377" s="113">
        <v>40558886.373999998</v>
      </c>
      <c r="Y377" s="114">
        <f t="shared" si="69"/>
        <v>214525628.02630001</v>
      </c>
    </row>
    <row r="378" spans="1:25" ht="24.95" customHeight="1" x14ac:dyDescent="0.25">
      <c r="A378" s="163"/>
      <c r="B378" s="160"/>
      <c r="C378" s="111">
        <v>14</v>
      </c>
      <c r="D378" s="111" t="s">
        <v>423</v>
      </c>
      <c r="E378" s="113">
        <v>90261459.769299999</v>
      </c>
      <c r="F378" s="113">
        <v>0</v>
      </c>
      <c r="G378" s="113">
        <v>6711535.6803000001</v>
      </c>
      <c r="H378" s="113">
        <v>314170.70689999999</v>
      </c>
      <c r="I378" s="113">
        <v>2164772.6072</v>
      </c>
      <c r="J378" s="113">
        <v>29108489.169300001</v>
      </c>
      <c r="K378" s="113">
        <v>31142308.057799999</v>
      </c>
      <c r="L378" s="114">
        <f t="shared" si="68"/>
        <v>159702735.99079999</v>
      </c>
      <c r="M378" s="109"/>
      <c r="N378" s="168"/>
      <c r="O378" s="160"/>
      <c r="P378" s="115">
        <v>6</v>
      </c>
      <c r="Q378" s="111" t="s">
        <v>798</v>
      </c>
      <c r="R378" s="113">
        <v>101223296.45720001</v>
      </c>
      <c r="S378" s="113">
        <v>0</v>
      </c>
      <c r="T378" s="113">
        <v>7526620.6371999998</v>
      </c>
      <c r="U378" s="113">
        <v>352325.28570000001</v>
      </c>
      <c r="V378" s="113">
        <v>2427674.2248</v>
      </c>
      <c r="W378" s="113">
        <v>32643580.5064</v>
      </c>
      <c r="X378" s="113">
        <v>31101184.138300002</v>
      </c>
      <c r="Y378" s="114">
        <f t="shared" si="69"/>
        <v>175274681.24959999</v>
      </c>
    </row>
    <row r="379" spans="1:25" ht="24.95" customHeight="1" x14ac:dyDescent="0.25">
      <c r="A379" s="163"/>
      <c r="B379" s="160"/>
      <c r="C379" s="111">
        <v>15</v>
      </c>
      <c r="D379" s="111" t="s">
        <v>424</v>
      </c>
      <c r="E379" s="113">
        <v>104486475.73010001</v>
      </c>
      <c r="F379" s="113">
        <v>0</v>
      </c>
      <c r="G379" s="113">
        <v>7769259.5684000002</v>
      </c>
      <c r="H379" s="113">
        <v>363683.34869999997</v>
      </c>
      <c r="I379" s="113">
        <v>2505936.2108999998</v>
      </c>
      <c r="J379" s="113">
        <v>33695925.757200003</v>
      </c>
      <c r="K379" s="113">
        <v>38528169.315800004</v>
      </c>
      <c r="L379" s="114">
        <f t="shared" si="68"/>
        <v>187349449.93110001</v>
      </c>
      <c r="M379" s="109"/>
      <c r="N379" s="168"/>
      <c r="O379" s="160"/>
      <c r="P379" s="115">
        <v>7</v>
      </c>
      <c r="Q379" s="111" t="s">
        <v>799</v>
      </c>
      <c r="R379" s="113">
        <v>93193270.301499993</v>
      </c>
      <c r="S379" s="113">
        <v>0</v>
      </c>
      <c r="T379" s="113">
        <v>6929535.1568999998</v>
      </c>
      <c r="U379" s="113">
        <v>324375.38329999999</v>
      </c>
      <c r="V379" s="113">
        <v>2235087.2590999999</v>
      </c>
      <c r="W379" s="113">
        <v>30053971.054200001</v>
      </c>
      <c r="X379" s="113">
        <v>29307605.8807</v>
      </c>
      <c r="Y379" s="114">
        <f t="shared" si="69"/>
        <v>162043845.03569999</v>
      </c>
    </row>
    <row r="380" spans="1:25" ht="24.95" customHeight="1" x14ac:dyDescent="0.25">
      <c r="A380" s="163"/>
      <c r="B380" s="160"/>
      <c r="C380" s="111">
        <v>16</v>
      </c>
      <c r="D380" s="111" t="s">
        <v>425</v>
      </c>
      <c r="E380" s="113">
        <v>81043216.484699994</v>
      </c>
      <c r="F380" s="113">
        <v>0</v>
      </c>
      <c r="G380" s="113">
        <v>6026098.4086999996</v>
      </c>
      <c r="H380" s="113">
        <v>282085.00809999998</v>
      </c>
      <c r="I380" s="113">
        <v>1943688.2086</v>
      </c>
      <c r="J380" s="113">
        <v>26135690.640500002</v>
      </c>
      <c r="K380" s="113">
        <v>29097627.525699999</v>
      </c>
      <c r="L380" s="114">
        <f t="shared" si="68"/>
        <v>144528406.27630001</v>
      </c>
      <c r="M380" s="109"/>
      <c r="N380" s="168"/>
      <c r="O380" s="160"/>
      <c r="P380" s="115">
        <v>8</v>
      </c>
      <c r="Q380" s="111" t="s">
        <v>800</v>
      </c>
      <c r="R380" s="113">
        <v>80965836.701199993</v>
      </c>
      <c r="S380" s="113">
        <v>0</v>
      </c>
      <c r="T380" s="113">
        <v>6020344.7106999997</v>
      </c>
      <c r="U380" s="113">
        <v>281815.67440000002</v>
      </c>
      <c r="V380" s="113">
        <v>1941832.3818000001</v>
      </c>
      <c r="W380" s="113">
        <v>26110736.373199999</v>
      </c>
      <c r="X380" s="113">
        <v>27555493.448899999</v>
      </c>
      <c r="Y380" s="114">
        <f t="shared" si="69"/>
        <v>142876059.2902</v>
      </c>
    </row>
    <row r="381" spans="1:25" ht="24.95" customHeight="1" x14ac:dyDescent="0.25">
      <c r="A381" s="163"/>
      <c r="B381" s="160"/>
      <c r="C381" s="111">
        <v>17</v>
      </c>
      <c r="D381" s="111" t="s">
        <v>426</v>
      </c>
      <c r="E381" s="113">
        <v>112765398.6636</v>
      </c>
      <c r="F381" s="113">
        <v>0</v>
      </c>
      <c r="G381" s="113">
        <v>8384852.1678999998</v>
      </c>
      <c r="H381" s="113">
        <v>392499.5796</v>
      </c>
      <c r="I381" s="113">
        <v>2704492.5562999998</v>
      </c>
      <c r="J381" s="113">
        <v>36365802.126999997</v>
      </c>
      <c r="K381" s="113">
        <v>41766063.596699998</v>
      </c>
      <c r="L381" s="114">
        <f t="shared" si="68"/>
        <v>202379108.6911</v>
      </c>
      <c r="M381" s="109"/>
      <c r="N381" s="168"/>
      <c r="O381" s="160"/>
      <c r="P381" s="115">
        <v>9</v>
      </c>
      <c r="Q381" s="111" t="s">
        <v>801</v>
      </c>
      <c r="R381" s="113">
        <v>106780983.3724</v>
      </c>
      <c r="S381" s="113">
        <v>0</v>
      </c>
      <c r="T381" s="113">
        <v>7939871.3660000004</v>
      </c>
      <c r="U381" s="113">
        <v>371669.78149999998</v>
      </c>
      <c r="V381" s="113">
        <v>2560966.2015999998</v>
      </c>
      <c r="W381" s="113">
        <v>34435883.331900001</v>
      </c>
      <c r="X381" s="113">
        <v>35833694.005500004</v>
      </c>
      <c r="Y381" s="114">
        <f t="shared" si="69"/>
        <v>187923068.0589</v>
      </c>
    </row>
    <row r="382" spans="1:25" ht="24.95" customHeight="1" x14ac:dyDescent="0.25">
      <c r="A382" s="163"/>
      <c r="B382" s="160"/>
      <c r="C382" s="111">
        <v>18</v>
      </c>
      <c r="D382" s="111" t="s">
        <v>427</v>
      </c>
      <c r="E382" s="113">
        <v>75847599.245700002</v>
      </c>
      <c r="F382" s="113">
        <v>0</v>
      </c>
      <c r="G382" s="113">
        <v>5639769.9516000003</v>
      </c>
      <c r="H382" s="113">
        <v>264000.75880000001</v>
      </c>
      <c r="I382" s="113">
        <v>1819079.8774000001</v>
      </c>
      <c r="J382" s="113">
        <v>24460151.949700002</v>
      </c>
      <c r="K382" s="113">
        <v>29576692.9573</v>
      </c>
      <c r="L382" s="114">
        <f t="shared" si="68"/>
        <v>137607294.7405</v>
      </c>
      <c r="M382" s="109"/>
      <c r="N382" s="168"/>
      <c r="O382" s="160"/>
      <c r="P382" s="115">
        <v>10</v>
      </c>
      <c r="Q382" s="111" t="s">
        <v>802</v>
      </c>
      <c r="R382" s="113">
        <v>75307778.789700001</v>
      </c>
      <c r="S382" s="113">
        <v>0</v>
      </c>
      <c r="T382" s="113">
        <v>5599630.7353999997</v>
      </c>
      <c r="U382" s="113">
        <v>262121.8199</v>
      </c>
      <c r="V382" s="113">
        <v>1806133.1719</v>
      </c>
      <c r="W382" s="113">
        <v>24286064.826200001</v>
      </c>
      <c r="X382" s="113">
        <v>27785038.767900001</v>
      </c>
      <c r="Y382" s="114">
        <f t="shared" si="69"/>
        <v>135046768.111</v>
      </c>
    </row>
    <row r="383" spans="1:25" ht="24.95" customHeight="1" x14ac:dyDescent="0.25">
      <c r="A383" s="163"/>
      <c r="B383" s="160"/>
      <c r="C383" s="111">
        <v>19</v>
      </c>
      <c r="D383" s="111" t="s">
        <v>428</v>
      </c>
      <c r="E383" s="113">
        <v>100080810.4632</v>
      </c>
      <c r="F383" s="113">
        <v>0</v>
      </c>
      <c r="G383" s="113">
        <v>7441669.2577999998</v>
      </c>
      <c r="H383" s="113">
        <v>348348.66460000002</v>
      </c>
      <c r="I383" s="113">
        <v>2400273.5780000002</v>
      </c>
      <c r="J383" s="113">
        <v>32275139.299400002</v>
      </c>
      <c r="K383" s="113">
        <v>38846315.699900001</v>
      </c>
      <c r="L383" s="114">
        <f t="shared" si="68"/>
        <v>181392556.96290001</v>
      </c>
      <c r="M383" s="109"/>
      <c r="N383" s="168"/>
      <c r="O383" s="160"/>
      <c r="P383" s="115">
        <v>11</v>
      </c>
      <c r="Q383" s="111" t="s">
        <v>803</v>
      </c>
      <c r="R383" s="113">
        <v>72132878.660099998</v>
      </c>
      <c r="S383" s="113">
        <v>0</v>
      </c>
      <c r="T383" s="113">
        <v>5363555.9415999996</v>
      </c>
      <c r="U383" s="113">
        <v>251071.02789999999</v>
      </c>
      <c r="V383" s="113">
        <v>1729988.4158999999</v>
      </c>
      <c r="W383" s="113">
        <v>23262188.785700001</v>
      </c>
      <c r="X383" s="113">
        <v>24793038.811999999</v>
      </c>
      <c r="Y383" s="114">
        <f t="shared" si="69"/>
        <v>127532721.64320001</v>
      </c>
    </row>
    <row r="384" spans="1:25" ht="24.95" customHeight="1" x14ac:dyDescent="0.25">
      <c r="A384" s="163"/>
      <c r="B384" s="160"/>
      <c r="C384" s="111">
        <v>20</v>
      </c>
      <c r="D384" s="111" t="s">
        <v>429</v>
      </c>
      <c r="E384" s="113">
        <v>83910460.245399997</v>
      </c>
      <c r="F384" s="113">
        <v>0</v>
      </c>
      <c r="G384" s="113">
        <v>6239296.9194</v>
      </c>
      <c r="H384" s="113">
        <v>292064.94870000001</v>
      </c>
      <c r="I384" s="113">
        <v>2012454.3328</v>
      </c>
      <c r="J384" s="113">
        <v>27060350.3365</v>
      </c>
      <c r="K384" s="113">
        <v>29779341.5244</v>
      </c>
      <c r="L384" s="114">
        <f t="shared" si="68"/>
        <v>149293968.30720001</v>
      </c>
      <c r="M384" s="109"/>
      <c r="N384" s="168"/>
      <c r="O384" s="160"/>
      <c r="P384" s="115">
        <v>12</v>
      </c>
      <c r="Q384" s="111" t="s">
        <v>804</v>
      </c>
      <c r="R384" s="113">
        <v>77337476.961300001</v>
      </c>
      <c r="S384" s="113">
        <v>0</v>
      </c>
      <c r="T384" s="113">
        <v>5750552.1999000004</v>
      </c>
      <c r="U384" s="113">
        <v>269186.53730000003</v>
      </c>
      <c r="V384" s="113">
        <v>1854812.1431</v>
      </c>
      <c r="W384" s="113">
        <v>24940623.7863</v>
      </c>
      <c r="X384" s="113">
        <v>26521352.892200001</v>
      </c>
      <c r="Y384" s="114">
        <f t="shared" si="69"/>
        <v>136674004.5201</v>
      </c>
    </row>
    <row r="385" spans="1:25" ht="24.95" customHeight="1" x14ac:dyDescent="0.25">
      <c r="A385" s="163"/>
      <c r="B385" s="160"/>
      <c r="C385" s="111">
        <v>21</v>
      </c>
      <c r="D385" s="111" t="s">
        <v>430</v>
      </c>
      <c r="E385" s="113">
        <v>106955226.521</v>
      </c>
      <c r="F385" s="113">
        <v>0</v>
      </c>
      <c r="G385" s="113">
        <v>7952827.4949000003</v>
      </c>
      <c r="H385" s="113">
        <v>372276.26510000002</v>
      </c>
      <c r="I385" s="113">
        <v>2565145.1368</v>
      </c>
      <c r="J385" s="113">
        <v>34492075.141900003</v>
      </c>
      <c r="K385" s="113">
        <v>39268159.610299997</v>
      </c>
      <c r="L385" s="114">
        <f t="shared" si="68"/>
        <v>191605710.17000002</v>
      </c>
      <c r="M385" s="109"/>
      <c r="N385" s="168"/>
      <c r="O385" s="160"/>
      <c r="P385" s="115">
        <v>13</v>
      </c>
      <c r="Q385" s="111" t="s">
        <v>805</v>
      </c>
      <c r="R385" s="113">
        <v>84113653.142299995</v>
      </c>
      <c r="S385" s="113">
        <v>0</v>
      </c>
      <c r="T385" s="113">
        <v>6254405.6534000002</v>
      </c>
      <c r="U385" s="113">
        <v>292772.19689999998</v>
      </c>
      <c r="V385" s="113">
        <v>2017327.5800999999</v>
      </c>
      <c r="W385" s="113">
        <v>27125878.173700001</v>
      </c>
      <c r="X385" s="113">
        <v>30661936.4472</v>
      </c>
      <c r="Y385" s="114">
        <f t="shared" si="69"/>
        <v>150465973.1936</v>
      </c>
    </row>
    <row r="386" spans="1:25" ht="24.95" customHeight="1" x14ac:dyDescent="0.25">
      <c r="A386" s="163"/>
      <c r="B386" s="160"/>
      <c r="C386" s="111">
        <v>22</v>
      </c>
      <c r="D386" s="111" t="s">
        <v>431</v>
      </c>
      <c r="E386" s="113">
        <v>119661335.6987</v>
      </c>
      <c r="F386" s="113">
        <v>0</v>
      </c>
      <c r="G386" s="113">
        <v>8897610.6317999996</v>
      </c>
      <c r="H386" s="113">
        <v>416502.08760000003</v>
      </c>
      <c r="I386" s="113">
        <v>2869880.2603000002</v>
      </c>
      <c r="J386" s="113">
        <v>38589678.286499999</v>
      </c>
      <c r="K386" s="113">
        <v>40790990.416699998</v>
      </c>
      <c r="L386" s="114">
        <f t="shared" si="68"/>
        <v>211225997.38159999</v>
      </c>
      <c r="M386" s="109"/>
      <c r="N386" s="168"/>
      <c r="O386" s="160"/>
      <c r="P386" s="115">
        <v>14</v>
      </c>
      <c r="Q386" s="111" t="s">
        <v>806</v>
      </c>
      <c r="R386" s="113">
        <v>92557506.628099993</v>
      </c>
      <c r="S386" s="113">
        <v>0</v>
      </c>
      <c r="T386" s="113">
        <v>6882261.9287999999</v>
      </c>
      <c r="U386" s="113">
        <v>322162.49729999999</v>
      </c>
      <c r="V386" s="113">
        <v>2219839.5134000001</v>
      </c>
      <c r="W386" s="113">
        <v>29848943.127099998</v>
      </c>
      <c r="X386" s="113">
        <v>34303809.394000001</v>
      </c>
      <c r="Y386" s="114">
        <f t="shared" si="69"/>
        <v>166134523.0887</v>
      </c>
    </row>
    <row r="387" spans="1:25" ht="24.95" customHeight="1" x14ac:dyDescent="0.25">
      <c r="A387" s="163"/>
      <c r="B387" s="161"/>
      <c r="C387" s="111">
        <v>23</v>
      </c>
      <c r="D387" s="111" t="s">
        <v>432</v>
      </c>
      <c r="E387" s="113">
        <v>122184562.1902</v>
      </c>
      <c r="F387" s="113">
        <v>0</v>
      </c>
      <c r="G387" s="113">
        <v>9085229.1864999998</v>
      </c>
      <c r="H387" s="113">
        <v>425284.61619999999</v>
      </c>
      <c r="I387" s="113">
        <v>2930395.6963</v>
      </c>
      <c r="J387" s="113">
        <v>39403395.582699999</v>
      </c>
      <c r="K387" s="113">
        <v>46844605.450999998</v>
      </c>
      <c r="L387" s="114">
        <f t="shared" si="68"/>
        <v>220873472.7229</v>
      </c>
      <c r="M387" s="109"/>
      <c r="N387" s="168"/>
      <c r="O387" s="160"/>
      <c r="P387" s="115">
        <v>15</v>
      </c>
      <c r="Q387" s="111" t="s">
        <v>807</v>
      </c>
      <c r="R387" s="113">
        <v>85846161.674899995</v>
      </c>
      <c r="S387" s="113">
        <v>0</v>
      </c>
      <c r="T387" s="113">
        <v>6383229.1053999998</v>
      </c>
      <c r="U387" s="113">
        <v>298802.49410000001</v>
      </c>
      <c r="V387" s="113">
        <v>2058878.9468</v>
      </c>
      <c r="W387" s="113">
        <v>27684596.213300001</v>
      </c>
      <c r="X387" s="113">
        <v>25821312.1851</v>
      </c>
      <c r="Y387" s="114">
        <f t="shared" si="69"/>
        <v>148092980.6196</v>
      </c>
    </row>
    <row r="388" spans="1:25" ht="24.95" customHeight="1" x14ac:dyDescent="0.25">
      <c r="A388" s="1"/>
      <c r="B388" s="164" t="s">
        <v>869</v>
      </c>
      <c r="C388" s="165"/>
      <c r="D388" s="166"/>
      <c r="E388" s="116">
        <f>SUM(E365:E387)</f>
        <v>2383897931.4153996</v>
      </c>
      <c r="F388" s="116">
        <f t="shared" ref="F388:L388" si="75">SUM(F365:F387)</f>
        <v>0</v>
      </c>
      <c r="G388" s="116">
        <f t="shared" si="75"/>
        <v>177258556.04000002</v>
      </c>
      <c r="H388" s="116">
        <f t="shared" si="75"/>
        <v>8297571.3029000005</v>
      </c>
      <c r="I388" s="116">
        <f t="shared" si="75"/>
        <v>57173869.705400012</v>
      </c>
      <c r="J388" s="116">
        <f t="shared" si="75"/>
        <v>768785119.30369997</v>
      </c>
      <c r="K388" s="116">
        <f t="shared" si="75"/>
        <v>858428879.64629984</v>
      </c>
      <c r="L388" s="116">
        <f t="shared" si="75"/>
        <v>4253841927.4136996</v>
      </c>
      <c r="M388" s="120"/>
      <c r="N388" s="168"/>
      <c r="O388" s="160"/>
      <c r="P388" s="115">
        <v>16</v>
      </c>
      <c r="Q388" s="111" t="s">
        <v>808</v>
      </c>
      <c r="R388" s="113">
        <v>89466413.911799997</v>
      </c>
      <c r="S388" s="113">
        <v>0</v>
      </c>
      <c r="T388" s="113">
        <v>6652418.7697000001</v>
      </c>
      <c r="U388" s="113">
        <v>311403.41159999999</v>
      </c>
      <c r="V388" s="113">
        <v>2145704.7404</v>
      </c>
      <c r="W388" s="113">
        <v>28852094.2053</v>
      </c>
      <c r="X388" s="113">
        <v>29026310.683699999</v>
      </c>
      <c r="Y388" s="114">
        <f t="shared" si="69"/>
        <v>156454345.7225</v>
      </c>
    </row>
    <row r="389" spans="1:25" ht="24.95" customHeight="1" x14ac:dyDescent="0.25">
      <c r="A389" s="163">
        <v>19</v>
      </c>
      <c r="B389" s="159" t="s">
        <v>54</v>
      </c>
      <c r="C389" s="111">
        <v>1</v>
      </c>
      <c r="D389" s="111" t="s">
        <v>433</v>
      </c>
      <c r="E389" s="113">
        <v>78408291.988299996</v>
      </c>
      <c r="F389" s="113">
        <v>0</v>
      </c>
      <c r="G389" s="113">
        <v>5830174.3695999999</v>
      </c>
      <c r="H389" s="113">
        <v>272913.69520000002</v>
      </c>
      <c r="I389" s="113">
        <v>1880493.8796999999</v>
      </c>
      <c r="J389" s="113">
        <v>25285951.766800001</v>
      </c>
      <c r="K389" s="113">
        <v>33746463.0031</v>
      </c>
      <c r="L389" s="114">
        <f t="shared" si="68"/>
        <v>145424288.70269999</v>
      </c>
      <c r="M389" s="109"/>
      <c r="N389" s="169"/>
      <c r="O389" s="161"/>
      <c r="P389" s="115">
        <v>17</v>
      </c>
      <c r="Q389" s="111" t="s">
        <v>809</v>
      </c>
      <c r="R389" s="113">
        <v>89253810.413699999</v>
      </c>
      <c r="S389" s="113">
        <v>0</v>
      </c>
      <c r="T389" s="113">
        <v>6636610.2955</v>
      </c>
      <c r="U389" s="113">
        <v>310663.4081</v>
      </c>
      <c r="V389" s="113">
        <v>2140605.7952999999</v>
      </c>
      <c r="W389" s="113">
        <v>28783531.5359</v>
      </c>
      <c r="X389" s="113">
        <v>28054929.214699998</v>
      </c>
      <c r="Y389" s="114">
        <f t="shared" si="69"/>
        <v>155180150.66319999</v>
      </c>
    </row>
    <row r="390" spans="1:25" ht="24.95" customHeight="1" x14ac:dyDescent="0.25">
      <c r="A390" s="163"/>
      <c r="B390" s="160"/>
      <c r="C390" s="111">
        <v>2</v>
      </c>
      <c r="D390" s="111" t="s">
        <v>434</v>
      </c>
      <c r="E390" s="113">
        <v>80310697.077800006</v>
      </c>
      <c r="F390" s="113">
        <v>0</v>
      </c>
      <c r="G390" s="113">
        <v>5971630.7527000001</v>
      </c>
      <c r="H390" s="113">
        <v>279535.34700000001</v>
      </c>
      <c r="I390" s="113">
        <v>1926119.9358000001</v>
      </c>
      <c r="J390" s="113">
        <v>25899459.8807</v>
      </c>
      <c r="K390" s="113">
        <v>34802292.362300001</v>
      </c>
      <c r="L390" s="114">
        <f t="shared" si="68"/>
        <v>149189735.35630003</v>
      </c>
      <c r="M390" s="109"/>
      <c r="N390" s="110"/>
      <c r="O390" s="164" t="s">
        <v>886</v>
      </c>
      <c r="P390" s="165"/>
      <c r="Q390" s="166"/>
      <c r="R390" s="116">
        <f>SUM(R373:R389)</f>
        <v>1512018796.1449001</v>
      </c>
      <c r="S390" s="116">
        <f t="shared" ref="S390:X390" si="76">SUM(S373:S389)</f>
        <v>0</v>
      </c>
      <c r="T390" s="116">
        <f t="shared" si="76"/>
        <v>112428583.86570001</v>
      </c>
      <c r="U390" s="116">
        <f t="shared" si="76"/>
        <v>5262844.3555999994</v>
      </c>
      <c r="V390" s="116">
        <f t="shared" si="76"/>
        <v>36263283.131099999</v>
      </c>
      <c r="W390" s="116">
        <f t="shared" si="76"/>
        <v>487612131.06719995</v>
      </c>
      <c r="X390" s="116">
        <f t="shared" si="76"/>
        <v>505487137.96439999</v>
      </c>
      <c r="Y390" s="116">
        <f t="shared" ref="Y390" si="77">SUM(Y373:Y389)</f>
        <v>2659072776.5288997</v>
      </c>
    </row>
    <row r="391" spans="1:25" ht="24.95" customHeight="1" x14ac:dyDescent="0.25">
      <c r="A391" s="163"/>
      <c r="B391" s="160"/>
      <c r="C391" s="111">
        <v>3</v>
      </c>
      <c r="D391" s="111" t="s">
        <v>435</v>
      </c>
      <c r="E391" s="113">
        <v>73227533.2817</v>
      </c>
      <c r="F391" s="113">
        <v>0</v>
      </c>
      <c r="G391" s="113">
        <v>5444950.7426000005</v>
      </c>
      <c r="H391" s="113">
        <v>254881.1636</v>
      </c>
      <c r="I391" s="113">
        <v>1756241.906</v>
      </c>
      <c r="J391" s="113">
        <v>23615204.8158</v>
      </c>
      <c r="K391" s="113">
        <v>33002187.686900001</v>
      </c>
      <c r="L391" s="114">
        <f t="shared" si="68"/>
        <v>137300999.5966</v>
      </c>
      <c r="M391" s="109"/>
      <c r="N391" s="167">
        <v>36</v>
      </c>
      <c r="O391" s="159" t="s">
        <v>71</v>
      </c>
      <c r="P391" s="115">
        <v>1</v>
      </c>
      <c r="Q391" s="111" t="s">
        <v>810</v>
      </c>
      <c r="R391" s="113">
        <v>84011971.805099994</v>
      </c>
      <c r="S391" s="113">
        <v>0</v>
      </c>
      <c r="T391" s="113">
        <v>6246844.9743999997</v>
      </c>
      <c r="U391" s="113">
        <v>292418.27730000002</v>
      </c>
      <c r="V391" s="113">
        <v>2014888.9205</v>
      </c>
      <c r="W391" s="113">
        <v>27093086.879299998</v>
      </c>
      <c r="X391" s="113">
        <v>29257045.572000001</v>
      </c>
      <c r="Y391" s="114">
        <f t="shared" si="69"/>
        <v>148916256.42859998</v>
      </c>
    </row>
    <row r="392" spans="1:25" ht="24.95" customHeight="1" x14ac:dyDescent="0.25">
      <c r="A392" s="163"/>
      <c r="B392" s="160"/>
      <c r="C392" s="111">
        <v>4</v>
      </c>
      <c r="D392" s="111" t="s">
        <v>436</v>
      </c>
      <c r="E392" s="113">
        <v>79441749.958700001</v>
      </c>
      <c r="F392" s="113">
        <v>0</v>
      </c>
      <c r="G392" s="113">
        <v>5907018.7953000003</v>
      </c>
      <c r="H392" s="113">
        <v>276510.82539999997</v>
      </c>
      <c r="I392" s="113">
        <v>1905279.6688000001</v>
      </c>
      <c r="J392" s="113">
        <v>25619232.440699998</v>
      </c>
      <c r="K392" s="113">
        <v>34716987.467699997</v>
      </c>
      <c r="L392" s="114">
        <f t="shared" si="68"/>
        <v>147866779.1566</v>
      </c>
      <c r="M392" s="109"/>
      <c r="N392" s="168"/>
      <c r="O392" s="160"/>
      <c r="P392" s="115">
        <v>2</v>
      </c>
      <c r="Q392" s="111" t="s">
        <v>811</v>
      </c>
      <c r="R392" s="113">
        <v>81344586.117200002</v>
      </c>
      <c r="S392" s="113">
        <v>0</v>
      </c>
      <c r="T392" s="113">
        <v>6048507.2313000001</v>
      </c>
      <c r="U392" s="113">
        <v>283133.97759999998</v>
      </c>
      <c r="V392" s="113">
        <v>1950916.0634000001</v>
      </c>
      <c r="W392" s="113">
        <v>26232879.5704</v>
      </c>
      <c r="X392" s="113">
        <v>32198877.811700001</v>
      </c>
      <c r="Y392" s="114">
        <f t="shared" si="69"/>
        <v>148058900.77160001</v>
      </c>
    </row>
    <row r="393" spans="1:25" ht="24.95" customHeight="1" x14ac:dyDescent="0.25">
      <c r="A393" s="163"/>
      <c r="B393" s="160"/>
      <c r="C393" s="111">
        <v>5</v>
      </c>
      <c r="D393" s="111" t="s">
        <v>437</v>
      </c>
      <c r="E393" s="113">
        <v>96286016.104900002</v>
      </c>
      <c r="F393" s="113">
        <v>0</v>
      </c>
      <c r="G393" s="113">
        <v>7159501.2340000002</v>
      </c>
      <c r="H393" s="113">
        <v>335140.22289999999</v>
      </c>
      <c r="I393" s="113">
        <v>2309261.6787999999</v>
      </c>
      <c r="J393" s="113">
        <v>31051353.0814</v>
      </c>
      <c r="K393" s="113">
        <v>40534069.3015</v>
      </c>
      <c r="L393" s="114">
        <f t="shared" ref="L393:L413" si="78">SUM(E393:K393)</f>
        <v>177675341.62349999</v>
      </c>
      <c r="M393" s="109"/>
      <c r="N393" s="168"/>
      <c r="O393" s="160"/>
      <c r="P393" s="115">
        <v>3</v>
      </c>
      <c r="Q393" s="111" t="s">
        <v>812</v>
      </c>
      <c r="R393" s="113">
        <v>95999935.652700007</v>
      </c>
      <c r="S393" s="113">
        <v>0</v>
      </c>
      <c r="T393" s="113">
        <v>7138229.2629000004</v>
      </c>
      <c r="U393" s="113">
        <v>334144.47009999998</v>
      </c>
      <c r="V393" s="113">
        <v>2302400.5098000001</v>
      </c>
      <c r="W393" s="113">
        <v>30959094.771400001</v>
      </c>
      <c r="X393" s="113">
        <v>33829031.932099998</v>
      </c>
      <c r="Y393" s="114">
        <f t="shared" ref="Y393:Y411" si="79">SUM(R393:X393)</f>
        <v>170562836.59900001</v>
      </c>
    </row>
    <row r="394" spans="1:25" ht="24.95" customHeight="1" x14ac:dyDescent="0.25">
      <c r="A394" s="163"/>
      <c r="B394" s="160"/>
      <c r="C394" s="111">
        <v>6</v>
      </c>
      <c r="D394" s="111" t="s">
        <v>438</v>
      </c>
      <c r="E394" s="113">
        <v>76711542.679499999</v>
      </c>
      <c r="F394" s="113">
        <v>0</v>
      </c>
      <c r="G394" s="113">
        <v>5704009.852</v>
      </c>
      <c r="H394" s="113">
        <v>267007.86420000001</v>
      </c>
      <c r="I394" s="113">
        <v>1839800.1392000001</v>
      </c>
      <c r="J394" s="113">
        <v>24738765.747299999</v>
      </c>
      <c r="K394" s="113">
        <v>33532475.609299999</v>
      </c>
      <c r="L394" s="114">
        <f t="shared" si="78"/>
        <v>142793601.8915</v>
      </c>
      <c r="M394" s="109"/>
      <c r="N394" s="168"/>
      <c r="O394" s="160"/>
      <c r="P394" s="115">
        <v>4</v>
      </c>
      <c r="Q394" s="111" t="s">
        <v>813</v>
      </c>
      <c r="R394" s="113">
        <v>105955922.4208</v>
      </c>
      <c r="S394" s="113">
        <v>0</v>
      </c>
      <c r="T394" s="113">
        <v>7878522.6349999998</v>
      </c>
      <c r="U394" s="113">
        <v>368798.0134</v>
      </c>
      <c r="V394" s="113">
        <v>2541178.4720999999</v>
      </c>
      <c r="W394" s="113">
        <v>34169808.776500002</v>
      </c>
      <c r="X394" s="113">
        <v>36880231.111500002</v>
      </c>
      <c r="Y394" s="114">
        <f t="shared" si="79"/>
        <v>187794461.42930001</v>
      </c>
    </row>
    <row r="395" spans="1:25" ht="24.95" customHeight="1" x14ac:dyDescent="0.25">
      <c r="A395" s="163"/>
      <c r="B395" s="160"/>
      <c r="C395" s="111">
        <v>7</v>
      </c>
      <c r="D395" s="111" t="s">
        <v>439</v>
      </c>
      <c r="E395" s="113">
        <v>123820773.7614</v>
      </c>
      <c r="F395" s="113">
        <v>0</v>
      </c>
      <c r="G395" s="113">
        <v>9206892.3234999999</v>
      </c>
      <c r="H395" s="113">
        <v>430979.73509999999</v>
      </c>
      <c r="I395" s="113">
        <v>2969637.5388000002</v>
      </c>
      <c r="J395" s="113">
        <v>39931058.739500001</v>
      </c>
      <c r="K395" s="113">
        <v>49873966.400700003</v>
      </c>
      <c r="L395" s="114">
        <f t="shared" si="78"/>
        <v>226233308.49899998</v>
      </c>
      <c r="M395" s="109"/>
      <c r="N395" s="168"/>
      <c r="O395" s="160"/>
      <c r="P395" s="115">
        <v>5</v>
      </c>
      <c r="Q395" s="111" t="s">
        <v>814</v>
      </c>
      <c r="R395" s="113">
        <v>92223338.560900003</v>
      </c>
      <c r="S395" s="113">
        <v>0</v>
      </c>
      <c r="T395" s="113">
        <v>6857414.3260000004</v>
      </c>
      <c r="U395" s="113">
        <v>320999.36719999998</v>
      </c>
      <c r="V395" s="113">
        <v>2211825.0422</v>
      </c>
      <c r="W395" s="113">
        <v>29741177.0042</v>
      </c>
      <c r="X395" s="113">
        <v>33361371.250700001</v>
      </c>
      <c r="Y395" s="114">
        <f t="shared" si="79"/>
        <v>164716125.5512</v>
      </c>
    </row>
    <row r="396" spans="1:25" ht="24.95" customHeight="1" x14ac:dyDescent="0.25">
      <c r="A396" s="163"/>
      <c r="B396" s="160"/>
      <c r="C396" s="111">
        <v>8</v>
      </c>
      <c r="D396" s="111" t="s">
        <v>440</v>
      </c>
      <c r="E396" s="113">
        <v>84361047.8803</v>
      </c>
      <c r="F396" s="113">
        <v>0</v>
      </c>
      <c r="G396" s="113">
        <v>6272801.0861</v>
      </c>
      <c r="H396" s="113">
        <v>293633.29729999998</v>
      </c>
      <c r="I396" s="113">
        <v>2023260.9358999999</v>
      </c>
      <c r="J396" s="113">
        <v>27205660.6974</v>
      </c>
      <c r="K396" s="113">
        <v>35976717.938699998</v>
      </c>
      <c r="L396" s="114">
        <f t="shared" si="78"/>
        <v>156133121.83570001</v>
      </c>
      <c r="M396" s="109"/>
      <c r="N396" s="168"/>
      <c r="O396" s="160"/>
      <c r="P396" s="115">
        <v>6</v>
      </c>
      <c r="Q396" s="111" t="s">
        <v>815</v>
      </c>
      <c r="R396" s="113">
        <v>128057419.2472</v>
      </c>
      <c r="S396" s="113">
        <v>0</v>
      </c>
      <c r="T396" s="113">
        <v>9521914.8969999999</v>
      </c>
      <c r="U396" s="113">
        <v>445726.1165</v>
      </c>
      <c r="V396" s="113">
        <v>3071246.5103000002</v>
      </c>
      <c r="W396" s="113">
        <v>41297337.875200003</v>
      </c>
      <c r="X396" s="113">
        <v>45136808.789099999</v>
      </c>
      <c r="Y396" s="114">
        <f t="shared" si="79"/>
        <v>227530453.43529999</v>
      </c>
    </row>
    <row r="397" spans="1:25" ht="24.95" customHeight="1" x14ac:dyDescent="0.25">
      <c r="A397" s="163"/>
      <c r="B397" s="160"/>
      <c r="C397" s="111">
        <v>9</v>
      </c>
      <c r="D397" s="111" t="s">
        <v>441</v>
      </c>
      <c r="E397" s="113">
        <v>90684851.805500001</v>
      </c>
      <c r="F397" s="113">
        <v>0</v>
      </c>
      <c r="G397" s="113">
        <v>6743017.6744999997</v>
      </c>
      <c r="H397" s="113">
        <v>315644.39649999997</v>
      </c>
      <c r="I397" s="113">
        <v>2174926.9685999998</v>
      </c>
      <c r="J397" s="113">
        <v>29245029.200100001</v>
      </c>
      <c r="K397" s="113">
        <v>37125169.691100001</v>
      </c>
      <c r="L397" s="114">
        <f t="shared" si="78"/>
        <v>166288639.73630002</v>
      </c>
      <c r="M397" s="109"/>
      <c r="N397" s="168"/>
      <c r="O397" s="160"/>
      <c r="P397" s="115">
        <v>7</v>
      </c>
      <c r="Q397" s="111" t="s">
        <v>816</v>
      </c>
      <c r="R397" s="113">
        <v>97254054.258499995</v>
      </c>
      <c r="S397" s="113">
        <v>0</v>
      </c>
      <c r="T397" s="113">
        <v>7231481.2642000001</v>
      </c>
      <c r="U397" s="113">
        <v>338509.64799999999</v>
      </c>
      <c r="V397" s="113">
        <v>2332478.4811999998</v>
      </c>
      <c r="W397" s="113">
        <v>31363536.467099998</v>
      </c>
      <c r="X397" s="113">
        <v>38426135.112000003</v>
      </c>
      <c r="Y397" s="114">
        <f t="shared" si="79"/>
        <v>176946195.23100001</v>
      </c>
    </row>
    <row r="398" spans="1:25" ht="24.95" customHeight="1" x14ac:dyDescent="0.25">
      <c r="A398" s="163"/>
      <c r="B398" s="160"/>
      <c r="C398" s="111">
        <v>10</v>
      </c>
      <c r="D398" s="111" t="s">
        <v>442</v>
      </c>
      <c r="E398" s="113">
        <v>91319982.814999998</v>
      </c>
      <c r="F398" s="113">
        <v>0</v>
      </c>
      <c r="G398" s="113">
        <v>6790243.8598999996</v>
      </c>
      <c r="H398" s="113">
        <v>317855.08049999998</v>
      </c>
      <c r="I398" s="113">
        <v>2190159.5408999999</v>
      </c>
      <c r="J398" s="113">
        <v>29449853.098999999</v>
      </c>
      <c r="K398" s="113">
        <v>38607523.522799999</v>
      </c>
      <c r="L398" s="114">
        <f t="shared" si="78"/>
        <v>168675617.9181</v>
      </c>
      <c r="M398" s="109"/>
      <c r="N398" s="168"/>
      <c r="O398" s="160"/>
      <c r="P398" s="115">
        <v>8</v>
      </c>
      <c r="Q398" s="111" t="s">
        <v>401</v>
      </c>
      <c r="R398" s="113">
        <v>88235907.558899999</v>
      </c>
      <c r="S398" s="113">
        <v>0</v>
      </c>
      <c r="T398" s="113">
        <v>6560922.4952999996</v>
      </c>
      <c r="U398" s="113">
        <v>307120.42019999999</v>
      </c>
      <c r="V398" s="113">
        <v>2116193.0699999998</v>
      </c>
      <c r="W398" s="113">
        <v>28455267.243500002</v>
      </c>
      <c r="X398" s="113">
        <v>31652636.423700001</v>
      </c>
      <c r="Y398" s="114">
        <f t="shared" si="79"/>
        <v>157328047.21160001</v>
      </c>
    </row>
    <row r="399" spans="1:25" ht="24.95" customHeight="1" x14ac:dyDescent="0.25">
      <c r="A399" s="163"/>
      <c r="B399" s="160"/>
      <c r="C399" s="111">
        <v>11</v>
      </c>
      <c r="D399" s="111" t="s">
        <v>443</v>
      </c>
      <c r="E399" s="113">
        <v>84641003.133200005</v>
      </c>
      <c r="F399" s="113">
        <v>0</v>
      </c>
      <c r="G399" s="113">
        <v>6293617.6080999998</v>
      </c>
      <c r="H399" s="113">
        <v>294607.73019999999</v>
      </c>
      <c r="I399" s="113">
        <v>2029975.202</v>
      </c>
      <c r="J399" s="113">
        <v>27295943.687100001</v>
      </c>
      <c r="K399" s="113">
        <v>32233125.168000001</v>
      </c>
      <c r="L399" s="114">
        <f t="shared" si="78"/>
        <v>152788272.52860001</v>
      </c>
      <c r="M399" s="109"/>
      <c r="N399" s="168"/>
      <c r="O399" s="160"/>
      <c r="P399" s="115">
        <v>9</v>
      </c>
      <c r="Q399" s="111" t="s">
        <v>817</v>
      </c>
      <c r="R399" s="113">
        <v>95385511.293699995</v>
      </c>
      <c r="S399" s="113">
        <v>0</v>
      </c>
      <c r="T399" s="113">
        <v>7092542.7537000002</v>
      </c>
      <c r="U399" s="113">
        <v>332005.85930000001</v>
      </c>
      <c r="V399" s="113">
        <v>2287664.5525000002</v>
      </c>
      <c r="W399" s="113">
        <v>30760948.576400001</v>
      </c>
      <c r="X399" s="113">
        <v>33777545.747699998</v>
      </c>
      <c r="Y399" s="114">
        <f t="shared" si="79"/>
        <v>169636218.78330001</v>
      </c>
    </row>
    <row r="400" spans="1:25" ht="24.95" customHeight="1" x14ac:dyDescent="0.25">
      <c r="A400" s="163"/>
      <c r="B400" s="160"/>
      <c r="C400" s="111">
        <v>12</v>
      </c>
      <c r="D400" s="111" t="s">
        <v>444</v>
      </c>
      <c r="E400" s="113">
        <v>82921428.9692</v>
      </c>
      <c r="F400" s="113">
        <v>0</v>
      </c>
      <c r="G400" s="113">
        <v>6165755.9117999999</v>
      </c>
      <c r="H400" s="113">
        <v>288622.45329999999</v>
      </c>
      <c r="I400" s="113">
        <v>1988734.0448</v>
      </c>
      <c r="J400" s="113">
        <v>26741396.862199999</v>
      </c>
      <c r="K400" s="113">
        <v>35374177.9573</v>
      </c>
      <c r="L400" s="114">
        <f t="shared" si="78"/>
        <v>153480116.19859999</v>
      </c>
      <c r="M400" s="109"/>
      <c r="N400" s="168"/>
      <c r="O400" s="160"/>
      <c r="P400" s="115">
        <v>10</v>
      </c>
      <c r="Q400" s="111" t="s">
        <v>818</v>
      </c>
      <c r="R400" s="113">
        <v>125901095.9112</v>
      </c>
      <c r="S400" s="113">
        <v>0</v>
      </c>
      <c r="T400" s="113">
        <v>9361578.0151000004</v>
      </c>
      <c r="U400" s="113">
        <v>438220.6581</v>
      </c>
      <c r="V400" s="113">
        <v>3019530.6428999999</v>
      </c>
      <c r="W400" s="113">
        <v>40601943.466200002</v>
      </c>
      <c r="X400" s="113">
        <v>39120506.405699998</v>
      </c>
      <c r="Y400" s="114">
        <f t="shared" si="79"/>
        <v>218442875.09919998</v>
      </c>
    </row>
    <row r="401" spans="1:25" ht="24.95" customHeight="1" x14ac:dyDescent="0.25">
      <c r="A401" s="163"/>
      <c r="B401" s="160"/>
      <c r="C401" s="111">
        <v>13</v>
      </c>
      <c r="D401" s="111" t="s">
        <v>445</v>
      </c>
      <c r="E401" s="113">
        <v>86641169.566599995</v>
      </c>
      <c r="F401" s="113">
        <v>0</v>
      </c>
      <c r="G401" s="113">
        <v>6442343.1929000001</v>
      </c>
      <c r="H401" s="113">
        <v>301569.65730000002</v>
      </c>
      <c r="I401" s="113">
        <v>2077945.9031</v>
      </c>
      <c r="J401" s="113">
        <v>27940978.933800001</v>
      </c>
      <c r="K401" s="113">
        <v>36180223.5101</v>
      </c>
      <c r="L401" s="114">
        <f t="shared" si="78"/>
        <v>159584230.7638</v>
      </c>
      <c r="M401" s="109"/>
      <c r="N401" s="168"/>
      <c r="O401" s="160"/>
      <c r="P401" s="115">
        <v>11</v>
      </c>
      <c r="Q401" s="111" t="s">
        <v>819</v>
      </c>
      <c r="R401" s="113">
        <v>78610122.134399995</v>
      </c>
      <c r="S401" s="113">
        <v>0</v>
      </c>
      <c r="T401" s="113">
        <v>5845181.7740000002</v>
      </c>
      <c r="U401" s="113">
        <v>273616.20020000002</v>
      </c>
      <c r="V401" s="113">
        <v>1885334.4436999999</v>
      </c>
      <c r="W401" s="113">
        <v>25351040.129299998</v>
      </c>
      <c r="X401" s="113">
        <v>28819907.430100001</v>
      </c>
      <c r="Y401" s="114">
        <f t="shared" si="79"/>
        <v>140785202.1117</v>
      </c>
    </row>
    <row r="402" spans="1:25" ht="24.95" customHeight="1" x14ac:dyDescent="0.25">
      <c r="A402" s="163"/>
      <c r="B402" s="160"/>
      <c r="C402" s="111">
        <v>14</v>
      </c>
      <c r="D402" s="111" t="s">
        <v>446</v>
      </c>
      <c r="E402" s="113">
        <v>77284312.044300005</v>
      </c>
      <c r="F402" s="113">
        <v>0</v>
      </c>
      <c r="G402" s="113">
        <v>5746599.0372000001</v>
      </c>
      <c r="H402" s="113">
        <v>269001.48759999999</v>
      </c>
      <c r="I402" s="113">
        <v>1853537.07</v>
      </c>
      <c r="J402" s="113">
        <v>24923478.590399999</v>
      </c>
      <c r="K402" s="113">
        <v>32979312.263099998</v>
      </c>
      <c r="L402" s="114">
        <f t="shared" si="78"/>
        <v>143056240.49259999</v>
      </c>
      <c r="M402" s="109"/>
      <c r="N402" s="168"/>
      <c r="O402" s="160"/>
      <c r="P402" s="115">
        <v>12</v>
      </c>
      <c r="Q402" s="111" t="s">
        <v>820</v>
      </c>
      <c r="R402" s="113">
        <v>90795990.381500006</v>
      </c>
      <c r="S402" s="113">
        <v>0</v>
      </c>
      <c r="T402" s="113">
        <v>6751281.5617000004</v>
      </c>
      <c r="U402" s="113">
        <v>316031.23369999998</v>
      </c>
      <c r="V402" s="113">
        <v>2177592.4445000002</v>
      </c>
      <c r="W402" s="113">
        <v>29280870.366900001</v>
      </c>
      <c r="X402" s="113">
        <v>34062730.425999999</v>
      </c>
      <c r="Y402" s="114">
        <f t="shared" si="79"/>
        <v>163384496.41430002</v>
      </c>
    </row>
    <row r="403" spans="1:25" ht="24.95" customHeight="1" x14ac:dyDescent="0.25">
      <c r="A403" s="163"/>
      <c r="B403" s="160"/>
      <c r="C403" s="111">
        <v>15</v>
      </c>
      <c r="D403" s="111" t="s">
        <v>447</v>
      </c>
      <c r="E403" s="113">
        <v>76881023.810200006</v>
      </c>
      <c r="F403" s="113">
        <v>0</v>
      </c>
      <c r="G403" s="113">
        <v>5716611.8934000004</v>
      </c>
      <c r="H403" s="113">
        <v>267597.77279999998</v>
      </c>
      <c r="I403" s="113">
        <v>1843864.8652999999</v>
      </c>
      <c r="J403" s="113">
        <v>24793421.850499999</v>
      </c>
      <c r="K403" s="113">
        <v>29946439.792100001</v>
      </c>
      <c r="L403" s="114">
        <f t="shared" si="78"/>
        <v>139448959.98430002</v>
      </c>
      <c r="M403" s="109"/>
      <c r="N403" s="168"/>
      <c r="O403" s="160"/>
      <c r="P403" s="115">
        <v>13</v>
      </c>
      <c r="Q403" s="111" t="s">
        <v>821</v>
      </c>
      <c r="R403" s="113">
        <v>96195366.975500003</v>
      </c>
      <c r="S403" s="113">
        <v>0</v>
      </c>
      <c r="T403" s="113">
        <v>7152760.8724999996</v>
      </c>
      <c r="U403" s="113">
        <v>334824.70280000003</v>
      </c>
      <c r="V403" s="113">
        <v>2307087.6085999999</v>
      </c>
      <c r="W403" s="113">
        <v>31022119.5724</v>
      </c>
      <c r="X403" s="113">
        <v>37413617.434299998</v>
      </c>
      <c r="Y403" s="114">
        <f t="shared" si="79"/>
        <v>174425777.16610003</v>
      </c>
    </row>
    <row r="404" spans="1:25" ht="24.95" customHeight="1" x14ac:dyDescent="0.25">
      <c r="A404" s="163"/>
      <c r="B404" s="160"/>
      <c r="C404" s="111">
        <v>16</v>
      </c>
      <c r="D404" s="111" t="s">
        <v>448</v>
      </c>
      <c r="E404" s="113">
        <v>83090770.507799998</v>
      </c>
      <c r="F404" s="113">
        <v>0</v>
      </c>
      <c r="G404" s="113">
        <v>6178347.5736999996</v>
      </c>
      <c r="H404" s="113">
        <v>289211.87599999999</v>
      </c>
      <c r="I404" s="113">
        <v>1992795.423</v>
      </c>
      <c r="J404" s="113">
        <v>26796007.948199999</v>
      </c>
      <c r="K404" s="113">
        <v>35518418.381700002</v>
      </c>
      <c r="L404" s="114">
        <f t="shared" si="78"/>
        <v>153865551.71039999</v>
      </c>
      <c r="M404" s="109"/>
      <c r="N404" s="169"/>
      <c r="O404" s="161"/>
      <c r="P404" s="115">
        <v>14</v>
      </c>
      <c r="Q404" s="111" t="s">
        <v>822</v>
      </c>
      <c r="R404" s="113">
        <v>106238835.63860001</v>
      </c>
      <c r="S404" s="113">
        <v>0</v>
      </c>
      <c r="T404" s="113">
        <v>7899559.1013000002</v>
      </c>
      <c r="U404" s="113">
        <v>369782.74209999997</v>
      </c>
      <c r="V404" s="113">
        <v>2547963.6801</v>
      </c>
      <c r="W404" s="113">
        <v>34261045.682700001</v>
      </c>
      <c r="X404" s="113">
        <v>39248200.053800002</v>
      </c>
      <c r="Y404" s="114">
        <f t="shared" si="79"/>
        <v>190565386.89859998</v>
      </c>
    </row>
    <row r="405" spans="1:25" ht="24.95" customHeight="1" x14ac:dyDescent="0.25">
      <c r="A405" s="163"/>
      <c r="B405" s="160"/>
      <c r="C405" s="111">
        <v>17</v>
      </c>
      <c r="D405" s="111" t="s">
        <v>449</v>
      </c>
      <c r="E405" s="113">
        <v>94883899.860100001</v>
      </c>
      <c r="F405" s="113">
        <v>0</v>
      </c>
      <c r="G405" s="113">
        <v>7055244.6306999996</v>
      </c>
      <c r="H405" s="113">
        <v>330259.91350000002</v>
      </c>
      <c r="I405" s="113">
        <v>2275634.2275</v>
      </c>
      <c r="J405" s="113">
        <v>30599183.510600001</v>
      </c>
      <c r="K405" s="113">
        <v>40861708.656800002</v>
      </c>
      <c r="L405" s="114">
        <f t="shared" si="78"/>
        <v>176005930.7992</v>
      </c>
      <c r="M405" s="109"/>
      <c r="N405" s="110"/>
      <c r="O405" s="164" t="s">
        <v>887</v>
      </c>
      <c r="P405" s="165"/>
      <c r="Q405" s="166"/>
      <c r="R405" s="116">
        <f>SUM(R391:R404)</f>
        <v>1366210057.9562004</v>
      </c>
      <c r="S405" s="116">
        <f t="shared" ref="S405:V405" si="80">SUM(S391:S404)</f>
        <v>0</v>
      </c>
      <c r="T405" s="116">
        <f t="shared" si="80"/>
        <v>101586741.16440001</v>
      </c>
      <c r="U405" s="116">
        <f t="shared" si="80"/>
        <v>4755331.6865000008</v>
      </c>
      <c r="V405" s="116">
        <f t="shared" si="80"/>
        <v>32766300.441800006</v>
      </c>
      <c r="W405" s="116">
        <f t="shared" ref="W405:Y405" si="81">SUM(W391:W404)</f>
        <v>440590156.38149995</v>
      </c>
      <c r="X405" s="116">
        <f t="shared" si="81"/>
        <v>493184645.50039995</v>
      </c>
      <c r="Y405" s="116">
        <f t="shared" si="81"/>
        <v>2439093233.1307998</v>
      </c>
    </row>
    <row r="406" spans="1:25" ht="24.95" customHeight="1" x14ac:dyDescent="0.25">
      <c r="A406" s="163"/>
      <c r="B406" s="160"/>
      <c r="C406" s="111">
        <v>18</v>
      </c>
      <c r="D406" s="111" t="s">
        <v>450</v>
      </c>
      <c r="E406" s="113">
        <v>114076224.7862</v>
      </c>
      <c r="F406" s="113">
        <v>0</v>
      </c>
      <c r="G406" s="113">
        <v>8482320.7477000002</v>
      </c>
      <c r="H406" s="113">
        <v>397062.13789999997</v>
      </c>
      <c r="I406" s="113">
        <v>2735930.5641999999</v>
      </c>
      <c r="J406" s="113">
        <v>36788531.4745</v>
      </c>
      <c r="K406" s="113">
        <v>46134922.345399998</v>
      </c>
      <c r="L406" s="114">
        <f t="shared" si="78"/>
        <v>208614992.05590001</v>
      </c>
      <c r="M406" s="109"/>
      <c r="N406" s="167">
        <v>37</v>
      </c>
      <c r="O406" s="159" t="s">
        <v>72</v>
      </c>
      <c r="P406" s="115">
        <v>1</v>
      </c>
      <c r="Q406" s="111" t="s">
        <v>823</v>
      </c>
      <c r="R406" s="113">
        <v>70178268.585299999</v>
      </c>
      <c r="S406" s="113">
        <v>0</v>
      </c>
      <c r="T406" s="113">
        <v>5218217.773</v>
      </c>
      <c r="U406" s="113">
        <v>244267.66759999999</v>
      </c>
      <c r="V406" s="113">
        <v>1683110.3091</v>
      </c>
      <c r="W406" s="113">
        <v>22631845.045000002</v>
      </c>
      <c r="X406" s="113">
        <v>164447801.70289999</v>
      </c>
      <c r="Y406" s="114">
        <f t="shared" si="79"/>
        <v>264403511.08289999</v>
      </c>
    </row>
    <row r="407" spans="1:25" ht="24.95" customHeight="1" x14ac:dyDescent="0.25">
      <c r="A407" s="163"/>
      <c r="B407" s="160"/>
      <c r="C407" s="111">
        <v>19</v>
      </c>
      <c r="D407" s="111" t="s">
        <v>451</v>
      </c>
      <c r="E407" s="113">
        <v>78430222.572899997</v>
      </c>
      <c r="F407" s="113">
        <v>0</v>
      </c>
      <c r="G407" s="113">
        <v>5831805.0533999996</v>
      </c>
      <c r="H407" s="113">
        <v>272990.02840000001</v>
      </c>
      <c r="I407" s="113">
        <v>1881019.8487</v>
      </c>
      <c r="J407" s="113">
        <v>25293024.178199999</v>
      </c>
      <c r="K407" s="113">
        <v>34395808.606700003</v>
      </c>
      <c r="L407" s="114">
        <f t="shared" si="78"/>
        <v>146104870.28830001</v>
      </c>
      <c r="M407" s="109"/>
      <c r="N407" s="168"/>
      <c r="O407" s="160"/>
      <c r="P407" s="115">
        <v>2</v>
      </c>
      <c r="Q407" s="111" t="s">
        <v>824</v>
      </c>
      <c r="R407" s="113">
        <v>179148509.08939999</v>
      </c>
      <c r="S407" s="113">
        <v>0</v>
      </c>
      <c r="T407" s="113">
        <v>13320874.8661</v>
      </c>
      <c r="U407" s="113">
        <v>623557.53929999995</v>
      </c>
      <c r="V407" s="113">
        <v>4296582.2410000004</v>
      </c>
      <c r="W407" s="113">
        <v>57773743.631499998</v>
      </c>
      <c r="X407" s="113">
        <v>211920766.58680001</v>
      </c>
      <c r="Y407" s="114">
        <f t="shared" si="79"/>
        <v>467084033.95410001</v>
      </c>
    </row>
    <row r="408" spans="1:25" ht="24.95" customHeight="1" x14ac:dyDescent="0.25">
      <c r="A408" s="163"/>
      <c r="B408" s="160"/>
      <c r="C408" s="111">
        <v>20</v>
      </c>
      <c r="D408" s="111" t="s">
        <v>452</v>
      </c>
      <c r="E408" s="113">
        <v>75572743.031200007</v>
      </c>
      <c r="F408" s="113">
        <v>0</v>
      </c>
      <c r="G408" s="113">
        <v>5619332.5767999999</v>
      </c>
      <c r="H408" s="113">
        <v>263044.07400000002</v>
      </c>
      <c r="I408" s="113">
        <v>1812487.9032999999</v>
      </c>
      <c r="J408" s="113">
        <v>24371513.352899998</v>
      </c>
      <c r="K408" s="113">
        <v>32407624.438299999</v>
      </c>
      <c r="L408" s="114">
        <f t="shared" si="78"/>
        <v>140046745.37650001</v>
      </c>
      <c r="M408" s="109"/>
      <c r="N408" s="168"/>
      <c r="O408" s="160"/>
      <c r="P408" s="115">
        <v>3</v>
      </c>
      <c r="Q408" s="111" t="s">
        <v>825</v>
      </c>
      <c r="R408" s="113">
        <v>100909456.0914</v>
      </c>
      <c r="S408" s="113">
        <v>0</v>
      </c>
      <c r="T408" s="113">
        <v>7503284.5332000004</v>
      </c>
      <c r="U408" s="113">
        <v>351232.90980000002</v>
      </c>
      <c r="V408" s="113">
        <v>2420147.2799999998</v>
      </c>
      <c r="W408" s="113">
        <v>32542369.879900001</v>
      </c>
      <c r="X408" s="113">
        <v>175573827.71430001</v>
      </c>
      <c r="Y408" s="114">
        <f t="shared" si="79"/>
        <v>319300318.40859997</v>
      </c>
    </row>
    <row r="409" spans="1:25" ht="24.95" customHeight="1" x14ac:dyDescent="0.25">
      <c r="A409" s="163"/>
      <c r="B409" s="160"/>
      <c r="C409" s="111">
        <v>21</v>
      </c>
      <c r="D409" s="111" t="s">
        <v>453</v>
      </c>
      <c r="E409" s="113">
        <v>110110267.4839</v>
      </c>
      <c r="F409" s="113">
        <v>0</v>
      </c>
      <c r="G409" s="113">
        <v>8187425.6284999996</v>
      </c>
      <c r="H409" s="113">
        <v>383257.9338</v>
      </c>
      <c r="I409" s="113">
        <v>2640813.6033999999</v>
      </c>
      <c r="J409" s="113">
        <v>35509546.784100004</v>
      </c>
      <c r="K409" s="113">
        <v>46363412.889799997</v>
      </c>
      <c r="L409" s="114">
        <f t="shared" si="78"/>
        <v>203194724.32349998</v>
      </c>
      <c r="M409" s="109"/>
      <c r="N409" s="168"/>
      <c r="O409" s="160"/>
      <c r="P409" s="115">
        <v>4</v>
      </c>
      <c r="Q409" s="111" t="s">
        <v>826</v>
      </c>
      <c r="R409" s="113">
        <v>86480741.685499996</v>
      </c>
      <c r="S409" s="113">
        <v>0</v>
      </c>
      <c r="T409" s="113">
        <v>6430414.3203999996</v>
      </c>
      <c r="U409" s="113">
        <v>301011.26020000002</v>
      </c>
      <c r="V409" s="113">
        <v>2074098.3043</v>
      </c>
      <c r="W409" s="113">
        <v>27889242.420200001</v>
      </c>
      <c r="X409" s="113">
        <v>170995710.47690001</v>
      </c>
      <c r="Y409" s="114">
        <f t="shared" si="79"/>
        <v>294171218.46749997</v>
      </c>
    </row>
    <row r="410" spans="1:25" ht="24.95" customHeight="1" x14ac:dyDescent="0.25">
      <c r="A410" s="163"/>
      <c r="B410" s="160"/>
      <c r="C410" s="111">
        <v>22</v>
      </c>
      <c r="D410" s="111" t="s">
        <v>454</v>
      </c>
      <c r="E410" s="113">
        <v>73282661.018199995</v>
      </c>
      <c r="F410" s="113">
        <v>0</v>
      </c>
      <c r="G410" s="113">
        <v>5449049.8539000005</v>
      </c>
      <c r="H410" s="113">
        <v>255073.0453</v>
      </c>
      <c r="I410" s="113">
        <v>1757564.054</v>
      </c>
      <c r="J410" s="113">
        <v>23632983.002900001</v>
      </c>
      <c r="K410" s="113">
        <v>31588789.7436</v>
      </c>
      <c r="L410" s="114">
        <f t="shared" si="78"/>
        <v>135966120.71790001</v>
      </c>
      <c r="M410" s="109"/>
      <c r="N410" s="168"/>
      <c r="O410" s="160"/>
      <c r="P410" s="115">
        <v>5</v>
      </c>
      <c r="Q410" s="111" t="s">
        <v>827</v>
      </c>
      <c r="R410" s="113">
        <v>82171409.571099997</v>
      </c>
      <c r="S410" s="113">
        <v>0</v>
      </c>
      <c r="T410" s="113">
        <v>6109987.0159999998</v>
      </c>
      <c r="U410" s="113">
        <v>286011.88040000002</v>
      </c>
      <c r="V410" s="113">
        <v>1970746.0636</v>
      </c>
      <c r="W410" s="113">
        <v>26499522.5165</v>
      </c>
      <c r="X410" s="113">
        <v>167013738.65000001</v>
      </c>
      <c r="Y410" s="114">
        <f t="shared" si="79"/>
        <v>284051415.69760001</v>
      </c>
    </row>
    <row r="411" spans="1:25" ht="24.95" customHeight="1" x14ac:dyDescent="0.25">
      <c r="A411" s="163"/>
      <c r="B411" s="160"/>
      <c r="C411" s="111">
        <v>23</v>
      </c>
      <c r="D411" s="111" t="s">
        <v>455</v>
      </c>
      <c r="E411" s="113">
        <v>73957216.6602</v>
      </c>
      <c r="F411" s="113">
        <v>0</v>
      </c>
      <c r="G411" s="113">
        <v>5499207.5210999995</v>
      </c>
      <c r="H411" s="113">
        <v>257420.9535</v>
      </c>
      <c r="I411" s="113">
        <v>1773742.1613</v>
      </c>
      <c r="J411" s="113">
        <v>23850520.982500002</v>
      </c>
      <c r="K411" s="113">
        <v>31280861.488400001</v>
      </c>
      <c r="L411" s="114">
        <f t="shared" si="78"/>
        <v>136618969.76700002</v>
      </c>
      <c r="M411" s="109"/>
      <c r="N411" s="169"/>
      <c r="O411" s="161"/>
      <c r="P411" s="115">
        <v>6</v>
      </c>
      <c r="Q411" s="111" t="s">
        <v>828</v>
      </c>
      <c r="R411" s="113">
        <v>84524630.405200005</v>
      </c>
      <c r="S411" s="113">
        <v>0</v>
      </c>
      <c r="T411" s="113">
        <v>6284964.5272000004</v>
      </c>
      <c r="U411" s="113">
        <v>294202.67469999997</v>
      </c>
      <c r="V411" s="113">
        <v>2027184.1936000001</v>
      </c>
      <c r="W411" s="113">
        <v>27258414.554499999</v>
      </c>
      <c r="X411" s="113">
        <v>166253641.715</v>
      </c>
      <c r="Y411" s="114">
        <f t="shared" si="79"/>
        <v>286643038.07020003</v>
      </c>
    </row>
    <row r="412" spans="1:25" ht="24.95" customHeight="1" thickBot="1" x14ac:dyDescent="0.3">
      <c r="A412" s="163"/>
      <c r="B412" s="160"/>
      <c r="C412" s="111">
        <v>24</v>
      </c>
      <c r="D412" s="111" t="s">
        <v>456</v>
      </c>
      <c r="E412" s="113">
        <v>95413708.128999993</v>
      </c>
      <c r="F412" s="113">
        <v>0</v>
      </c>
      <c r="G412" s="113">
        <v>7094639.3746999996</v>
      </c>
      <c r="H412" s="113">
        <v>332104.00329999998</v>
      </c>
      <c r="I412" s="113">
        <v>2288340.8072000002</v>
      </c>
      <c r="J412" s="113">
        <v>30770041.796100002</v>
      </c>
      <c r="K412" s="113">
        <v>39722024.718199998</v>
      </c>
      <c r="L412" s="114">
        <f t="shared" si="78"/>
        <v>175620858.82849997</v>
      </c>
      <c r="M412" s="109"/>
      <c r="N412" s="110"/>
      <c r="O412" s="164"/>
      <c r="P412" s="165"/>
      <c r="Q412" s="166"/>
      <c r="R412" s="121">
        <f>SUM(R406:R411)</f>
        <v>603413015.42789996</v>
      </c>
      <c r="S412" s="121">
        <f t="shared" ref="S412:X412" si="82">SUM(S406:S411)</f>
        <v>0</v>
      </c>
      <c r="T412" s="121">
        <f t="shared" si="82"/>
        <v>44867743.035899997</v>
      </c>
      <c r="U412" s="121">
        <f t="shared" si="82"/>
        <v>2100283.932</v>
      </c>
      <c r="V412" s="121">
        <f t="shared" si="82"/>
        <v>14471868.3916</v>
      </c>
      <c r="W412" s="121">
        <f t="shared" si="82"/>
        <v>194595138.04759997</v>
      </c>
      <c r="X412" s="121">
        <f t="shared" si="82"/>
        <v>1056205486.8459001</v>
      </c>
      <c r="Y412" s="121">
        <f t="shared" ref="Y412" si="83">SUM(Y406:Y411)</f>
        <v>1915653535.6808996</v>
      </c>
    </row>
    <row r="413" spans="1:25" ht="24.95" customHeight="1" thickTop="1" thickBot="1" x14ac:dyDescent="0.3">
      <c r="A413" s="163"/>
      <c r="B413" s="160"/>
      <c r="C413" s="111">
        <v>25</v>
      </c>
      <c r="D413" s="111" t="s">
        <v>457</v>
      </c>
      <c r="E413" s="113">
        <v>97491652.997299999</v>
      </c>
      <c r="F413" s="113">
        <v>0</v>
      </c>
      <c r="G413" s="113">
        <v>7249148.2997000003</v>
      </c>
      <c r="H413" s="113">
        <v>339336.65179999999</v>
      </c>
      <c r="I413" s="113">
        <v>2338176.8961</v>
      </c>
      <c r="J413" s="113">
        <v>31440159.871399999</v>
      </c>
      <c r="K413" s="113">
        <v>41778703.3112</v>
      </c>
      <c r="L413" s="114">
        <f t="shared" si="78"/>
        <v>180637178.0275</v>
      </c>
      <c r="M413" s="109"/>
      <c r="N413" s="164"/>
      <c r="O413" s="165"/>
      <c r="P413" s="165"/>
      <c r="Q413" s="166"/>
      <c r="R413" s="122">
        <v>66410548404.989998</v>
      </c>
      <c r="S413" s="122">
        <v>-11180157.439999999</v>
      </c>
      <c r="T413" s="122">
        <v>4938062893.1199999</v>
      </c>
      <c r="U413" s="122">
        <v>231153462.31999999</v>
      </c>
      <c r="V413" s="122">
        <v>1592747739.54</v>
      </c>
      <c r="W413" s="122">
        <v>21416790000</v>
      </c>
      <c r="X413" s="122">
        <v>30758444710.34</v>
      </c>
      <c r="Y413" s="129">
        <f>R413+S413+T413+U413+V413+W413+X413</f>
        <v>125336567052.87</v>
      </c>
    </row>
    <row r="414" spans="1:25" ht="15.75" thickTop="1" x14ac:dyDescent="0.25">
      <c r="B414" s="123"/>
      <c r="C414" s="123"/>
      <c r="D414" s="123"/>
      <c r="E414" s="123"/>
      <c r="F414" s="123"/>
      <c r="G414" s="123"/>
      <c r="H414" s="123"/>
      <c r="I414" s="123"/>
      <c r="J414" s="123"/>
      <c r="K414" s="123"/>
      <c r="L414" s="123"/>
      <c r="M414" s="123"/>
      <c r="N414" s="124"/>
      <c r="O414" s="123"/>
      <c r="P414" s="123"/>
      <c r="Q414" s="123"/>
      <c r="R414" s="123"/>
      <c r="S414" s="123"/>
      <c r="T414" s="123"/>
      <c r="U414" s="123"/>
      <c r="V414" s="123"/>
      <c r="W414" s="123"/>
      <c r="X414" s="123"/>
      <c r="Y414" s="136"/>
    </row>
    <row r="415" spans="1:25" x14ac:dyDescent="0.2">
      <c r="X415" s="27"/>
    </row>
  </sheetData>
  <mergeCells count="116">
    <mergeCell ref="N159:N183"/>
    <mergeCell ref="O159:O183"/>
    <mergeCell ref="O184:Q184"/>
    <mergeCell ref="N185:N204"/>
    <mergeCell ref="O185:O204"/>
    <mergeCell ref="O205:Q205"/>
    <mergeCell ref="N124:N143"/>
    <mergeCell ref="O124:O143"/>
    <mergeCell ref="O144:Q144"/>
    <mergeCell ref="N145:N157"/>
    <mergeCell ref="O145:O157"/>
    <mergeCell ref="O158:Q158"/>
    <mergeCell ref="N256:N288"/>
    <mergeCell ref="O256:O288"/>
    <mergeCell ref="O289:Q289"/>
    <mergeCell ref="N290:N306"/>
    <mergeCell ref="O290:O306"/>
    <mergeCell ref="O307:Q307"/>
    <mergeCell ref="N206:N223"/>
    <mergeCell ref="O206:O223"/>
    <mergeCell ref="O224:Q224"/>
    <mergeCell ref="N225:N254"/>
    <mergeCell ref="O225:O254"/>
    <mergeCell ref="O255:Q255"/>
    <mergeCell ref="N356:N371"/>
    <mergeCell ref="O356:O371"/>
    <mergeCell ref="O372:Q372"/>
    <mergeCell ref="N373:N389"/>
    <mergeCell ref="O373:O389"/>
    <mergeCell ref="N308:N330"/>
    <mergeCell ref="O308:O330"/>
    <mergeCell ref="O331:Q331"/>
    <mergeCell ref="N332:N354"/>
    <mergeCell ref="O332:O354"/>
    <mergeCell ref="O355:Q355"/>
    <mergeCell ref="N406:N411"/>
    <mergeCell ref="O406:O411"/>
    <mergeCell ref="B388:D388"/>
    <mergeCell ref="A389:A413"/>
    <mergeCell ref="B389:B413"/>
    <mergeCell ref="O412:Q412"/>
    <mergeCell ref="N413:Q413"/>
    <mergeCell ref="O390:Q390"/>
    <mergeCell ref="N391:N404"/>
    <mergeCell ref="O391:O404"/>
    <mergeCell ref="O405:Q40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O106:Q106"/>
    <mergeCell ref="N107:N122"/>
    <mergeCell ref="O107:O122"/>
    <mergeCell ref="B48:B78"/>
    <mergeCell ref="A80:A100"/>
    <mergeCell ref="N85:N105"/>
    <mergeCell ref="A123:A130"/>
    <mergeCell ref="B123:B130"/>
    <mergeCell ref="O123:Q123"/>
    <mergeCell ref="N28:N61"/>
    <mergeCell ref="O28:O61"/>
    <mergeCell ref="O62:Q62"/>
    <mergeCell ref="N63:N83"/>
    <mergeCell ref="O63:O83"/>
    <mergeCell ref="O84:Q84"/>
    <mergeCell ref="O85:O105"/>
    <mergeCell ref="A1:Y1"/>
    <mergeCell ref="B4:Y4"/>
    <mergeCell ref="B8:B24"/>
    <mergeCell ref="O8:O26"/>
    <mergeCell ref="N8:N26"/>
    <mergeCell ref="A8:A24"/>
    <mergeCell ref="B25:D25"/>
    <mergeCell ref="A26:A46"/>
    <mergeCell ref="B26:B46"/>
    <mergeCell ref="O27:Q27"/>
  </mergeCells>
  <phoneticPr fontId="3" type="noConversion"/>
  <pageMargins left="0.24" right="0.2" top="0.17" bottom="0.44" header="0.17" footer="0.17"/>
  <pageSetup scale="32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2"/>
  <sheetViews>
    <sheetView tabSelected="1" workbookViewId="0">
      <selection sqref="A1:XFD2"/>
    </sheetView>
  </sheetViews>
  <sheetFormatPr defaultRowHeight="12.75" x14ac:dyDescent="0.2"/>
  <cols>
    <col min="2" max="2" width="24.140625" customWidth="1"/>
    <col min="4" max="4" width="25.5703125" customWidth="1"/>
    <col min="5" max="5" width="20.5703125" customWidth="1"/>
    <col min="6" max="9" width="27.42578125" customWidth="1"/>
    <col min="10" max="10" width="25" customWidth="1"/>
    <col min="11" max="11" width="26.140625" customWidth="1"/>
    <col min="12" max="12" width="8.42578125" customWidth="1"/>
    <col min="13" max="14" width="18.7109375" bestFit="1" customWidth="1"/>
  </cols>
  <sheetData>
    <row r="1" spans="1:12" ht="27" x14ac:dyDescent="0.35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25.5" x14ac:dyDescent="0.35">
      <c r="A2" s="173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5"/>
    </row>
    <row r="3" spans="1:12" ht="15.75" x14ac:dyDescent="0.25">
      <c r="A3" s="176" t="s">
        <v>912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ht="19.5" x14ac:dyDescent="0.35">
      <c r="A4" s="88">
        <v>1</v>
      </c>
      <c r="B4" s="89">
        <v>2</v>
      </c>
      <c r="C4" s="89">
        <v>3</v>
      </c>
      <c r="D4" s="89">
        <v>4</v>
      </c>
      <c r="E4" s="89">
        <v>5</v>
      </c>
      <c r="F4" s="89">
        <v>6</v>
      </c>
      <c r="G4" s="89"/>
      <c r="H4" s="89"/>
      <c r="I4" s="89"/>
      <c r="J4" s="89">
        <v>8</v>
      </c>
      <c r="K4" s="90" t="s">
        <v>908</v>
      </c>
      <c r="L4" s="91"/>
    </row>
    <row r="5" spans="1:12" ht="31.5" x14ac:dyDescent="0.25">
      <c r="A5" s="92" t="s">
        <v>0</v>
      </c>
      <c r="B5" s="92" t="s">
        <v>22</v>
      </c>
      <c r="C5" s="93" t="s">
        <v>1</v>
      </c>
      <c r="D5" s="94" t="s">
        <v>7</v>
      </c>
      <c r="E5" s="95" t="s">
        <v>896</v>
      </c>
      <c r="F5" s="96" t="s">
        <v>909</v>
      </c>
      <c r="G5" s="103" t="s">
        <v>898</v>
      </c>
      <c r="H5" s="104" t="s">
        <v>899</v>
      </c>
      <c r="I5" s="104" t="s">
        <v>903</v>
      </c>
      <c r="J5" s="92" t="s">
        <v>13</v>
      </c>
      <c r="K5" s="92" t="s">
        <v>16</v>
      </c>
      <c r="L5" s="92" t="s">
        <v>0</v>
      </c>
    </row>
    <row r="6" spans="1:12" ht="18.75" x14ac:dyDescent="0.3">
      <c r="A6" s="97"/>
      <c r="B6" s="97"/>
      <c r="C6" s="97"/>
      <c r="D6" s="98" t="s">
        <v>900</v>
      </c>
      <c r="E6" s="98" t="s">
        <v>900</v>
      </c>
      <c r="F6" s="98" t="s">
        <v>900</v>
      </c>
      <c r="G6" s="98" t="s">
        <v>900</v>
      </c>
      <c r="H6" s="98" t="s">
        <v>900</v>
      </c>
      <c r="I6" s="98" t="s">
        <v>900</v>
      </c>
      <c r="J6" s="98" t="s">
        <v>900</v>
      </c>
      <c r="K6" s="98" t="s">
        <v>900</v>
      </c>
      <c r="L6" s="97"/>
    </row>
    <row r="7" spans="1:12" ht="18.75" x14ac:dyDescent="0.3">
      <c r="A7" s="99">
        <v>1</v>
      </c>
      <c r="B7" s="97" t="s">
        <v>36</v>
      </c>
      <c r="C7" s="99">
        <v>17</v>
      </c>
      <c r="D7" s="97">
        <v>1378428574.1375</v>
      </c>
      <c r="E7" s="97">
        <v>0</v>
      </c>
      <c r="F7" s="97">
        <v>102495268.5416</v>
      </c>
      <c r="G7" s="97">
        <v>4797860.3569999998</v>
      </c>
      <c r="H7" s="97">
        <v>33059341.449700002</v>
      </c>
      <c r="I7" s="97">
        <v>444530515.27999997</v>
      </c>
      <c r="J7" s="97">
        <v>526843998.18330002</v>
      </c>
      <c r="K7" s="97">
        <f>D7+E7+F7+G7+H7+I7+J7</f>
        <v>2490155557.9491005</v>
      </c>
      <c r="L7" s="100">
        <v>1</v>
      </c>
    </row>
    <row r="8" spans="1:12" ht="18.75" x14ac:dyDescent="0.3">
      <c r="A8" s="99">
        <v>2</v>
      </c>
      <c r="B8" s="97" t="s">
        <v>37</v>
      </c>
      <c r="C8" s="99">
        <v>21</v>
      </c>
      <c r="D8" s="97">
        <v>1738689809.5397</v>
      </c>
      <c r="E8" s="97">
        <v>0</v>
      </c>
      <c r="F8" s="97">
        <v>129283070.7974</v>
      </c>
      <c r="G8" s="97">
        <v>6051812.2351000002</v>
      </c>
      <c r="H8" s="97">
        <v>41699614.450000003</v>
      </c>
      <c r="I8" s="97">
        <v>560711444.5</v>
      </c>
      <c r="J8" s="97">
        <v>630596094.72290003</v>
      </c>
      <c r="K8" s="97">
        <f t="shared" ref="K8:K43" si="0">D8+E8+F8+G8+H8+I8+J8</f>
        <v>3107031846.2451</v>
      </c>
      <c r="L8" s="100">
        <v>2</v>
      </c>
    </row>
    <row r="9" spans="1:12" ht="18.75" x14ac:dyDescent="0.3">
      <c r="A9" s="99">
        <v>3</v>
      </c>
      <c r="B9" s="97" t="s">
        <v>38</v>
      </c>
      <c r="C9" s="99">
        <v>31</v>
      </c>
      <c r="D9" s="97">
        <v>2315832656.1079001</v>
      </c>
      <c r="E9" s="97">
        <v>0</v>
      </c>
      <c r="F9" s="97">
        <v>172197453.273</v>
      </c>
      <c r="G9" s="97">
        <v>8060658.2758999998</v>
      </c>
      <c r="H9" s="97">
        <v>55541436.0634</v>
      </c>
      <c r="I9" s="97">
        <v>746834695.12</v>
      </c>
      <c r="J9" s="97">
        <v>886413769.96930003</v>
      </c>
      <c r="K9" s="97">
        <f t="shared" si="0"/>
        <v>4184880668.8094997</v>
      </c>
      <c r="L9" s="100">
        <v>3</v>
      </c>
    </row>
    <row r="10" spans="1:12" ht="18.75" x14ac:dyDescent="0.3">
      <c r="A10" s="99">
        <v>4</v>
      </c>
      <c r="B10" s="97" t="s">
        <v>39</v>
      </c>
      <c r="C10" s="99">
        <v>21</v>
      </c>
      <c r="D10" s="97">
        <v>1748085873.6057999</v>
      </c>
      <c r="E10" s="97">
        <v>0</v>
      </c>
      <c r="F10" s="97">
        <v>129981730.2185</v>
      </c>
      <c r="G10" s="97">
        <v>6084516.8701999998</v>
      </c>
      <c r="H10" s="97">
        <v>41924963.587399997</v>
      </c>
      <c r="I10" s="97">
        <v>563741588.59000003</v>
      </c>
      <c r="J10" s="97">
        <v>707871217.22420001</v>
      </c>
      <c r="K10" s="97">
        <f t="shared" si="0"/>
        <v>3197689890.0960999</v>
      </c>
      <c r="L10" s="100">
        <v>4</v>
      </c>
    </row>
    <row r="11" spans="1:12" ht="18.75" x14ac:dyDescent="0.3">
      <c r="A11" s="99">
        <v>5</v>
      </c>
      <c r="B11" s="97" t="s">
        <v>40</v>
      </c>
      <c r="C11" s="99">
        <v>20</v>
      </c>
      <c r="D11" s="97">
        <v>1984423390.9393001</v>
      </c>
      <c r="E11" s="97">
        <v>0</v>
      </c>
      <c r="F11" s="97">
        <v>147554985.5618</v>
      </c>
      <c r="G11" s="97">
        <v>6907130.6974999998</v>
      </c>
      <c r="H11" s="97">
        <v>47593130.0995</v>
      </c>
      <c r="I11" s="97">
        <v>639958260.48000002</v>
      </c>
      <c r="J11" s="97">
        <v>710760623.8211</v>
      </c>
      <c r="K11" s="97">
        <f t="shared" si="0"/>
        <v>3537197521.5992002</v>
      </c>
      <c r="L11" s="100">
        <v>5</v>
      </c>
    </row>
    <row r="12" spans="1:12" ht="18.75" x14ac:dyDescent="0.3">
      <c r="A12" s="99">
        <v>6</v>
      </c>
      <c r="B12" s="97" t="s">
        <v>41</v>
      </c>
      <c r="C12" s="99">
        <v>8</v>
      </c>
      <c r="D12" s="97">
        <v>807732956.62249994</v>
      </c>
      <c r="E12" s="97">
        <v>0</v>
      </c>
      <c r="F12" s="97">
        <v>60060280.127700001</v>
      </c>
      <c r="G12" s="97">
        <v>2811455.0180000002</v>
      </c>
      <c r="H12" s="97">
        <v>19372146.0176</v>
      </c>
      <c r="I12" s="97">
        <v>260486436.62</v>
      </c>
      <c r="J12" s="97">
        <v>311573708.74610001</v>
      </c>
      <c r="K12" s="97">
        <f t="shared" si="0"/>
        <v>1462036983.1518998</v>
      </c>
      <c r="L12" s="100">
        <v>6</v>
      </c>
    </row>
    <row r="13" spans="1:12" ht="18.75" x14ac:dyDescent="0.3">
      <c r="A13" s="99">
        <v>7</v>
      </c>
      <c r="B13" s="97" t="s">
        <v>42</v>
      </c>
      <c r="C13" s="99">
        <v>23</v>
      </c>
      <c r="D13" s="97">
        <v>2159359776.0395999</v>
      </c>
      <c r="E13" s="97">
        <v>0</v>
      </c>
      <c r="F13" s="97">
        <v>160562661.1893</v>
      </c>
      <c r="G13" s="97">
        <v>7516027.2066000002</v>
      </c>
      <c r="H13" s="97">
        <v>51788691.476599999</v>
      </c>
      <c r="I13" s="97">
        <v>696373632.92999995</v>
      </c>
      <c r="J13" s="97">
        <v>735978049.50039995</v>
      </c>
      <c r="K13" s="97">
        <f t="shared" si="0"/>
        <v>3811578838.3425002</v>
      </c>
      <c r="L13" s="100">
        <v>7</v>
      </c>
    </row>
    <row r="14" spans="1:12" ht="18.75" x14ac:dyDescent="0.3">
      <c r="A14" s="99">
        <v>8</v>
      </c>
      <c r="B14" s="97" t="s">
        <v>43</v>
      </c>
      <c r="C14" s="99">
        <v>27</v>
      </c>
      <c r="D14" s="97">
        <v>2344417608.2631998</v>
      </c>
      <c r="E14" s="97">
        <v>0</v>
      </c>
      <c r="F14" s="97">
        <v>174322933.25979999</v>
      </c>
      <c r="G14" s="97">
        <v>8160153.1725000003</v>
      </c>
      <c r="H14" s="97">
        <v>56226999.110699996</v>
      </c>
      <c r="I14" s="97">
        <v>756053078.83000004</v>
      </c>
      <c r="J14" s="97">
        <v>825639015.16400003</v>
      </c>
      <c r="K14" s="97">
        <f t="shared" si="0"/>
        <v>4164819787.8002</v>
      </c>
      <c r="L14" s="100">
        <v>8</v>
      </c>
    </row>
    <row r="15" spans="1:12" ht="18.75" x14ac:dyDescent="0.3">
      <c r="A15" s="99">
        <v>9</v>
      </c>
      <c r="B15" s="97" t="s">
        <v>44</v>
      </c>
      <c r="C15" s="99">
        <v>18</v>
      </c>
      <c r="D15" s="97">
        <v>1511372192.4907</v>
      </c>
      <c r="E15" s="97">
        <v>0</v>
      </c>
      <c r="F15" s="97">
        <v>112380504.6137</v>
      </c>
      <c r="G15" s="97">
        <v>5260593.7391999997</v>
      </c>
      <c r="H15" s="97">
        <v>36247775.406300001</v>
      </c>
      <c r="I15" s="97">
        <v>487403607.35000002</v>
      </c>
      <c r="J15" s="97">
        <v>552211100.94500005</v>
      </c>
      <c r="K15" s="97">
        <f t="shared" si="0"/>
        <v>2704875774.5449004</v>
      </c>
      <c r="L15" s="100">
        <v>9</v>
      </c>
    </row>
    <row r="16" spans="1:12" ht="18.75" x14ac:dyDescent="0.3">
      <c r="A16" s="99">
        <v>10</v>
      </c>
      <c r="B16" s="97" t="s">
        <v>45</v>
      </c>
      <c r="C16" s="99">
        <v>25</v>
      </c>
      <c r="D16" s="97">
        <v>1936606700.7056999</v>
      </c>
      <c r="E16" s="97">
        <v>0</v>
      </c>
      <c r="F16" s="97">
        <v>143999498.82960001</v>
      </c>
      <c r="G16" s="97">
        <v>6740696.3919000002</v>
      </c>
      <c r="H16" s="97">
        <v>46446325.455899999</v>
      </c>
      <c r="I16" s="97">
        <v>624537818.42999995</v>
      </c>
      <c r="J16" s="97">
        <v>929160557.61689997</v>
      </c>
      <c r="K16" s="97">
        <f t="shared" si="0"/>
        <v>3687491597.4299998</v>
      </c>
      <c r="L16" s="100">
        <v>10</v>
      </c>
    </row>
    <row r="17" spans="1:12" ht="18.75" x14ac:dyDescent="0.3">
      <c r="A17" s="99">
        <v>11</v>
      </c>
      <c r="B17" s="97" t="s">
        <v>46</v>
      </c>
      <c r="C17" s="99">
        <v>13</v>
      </c>
      <c r="D17" s="97">
        <v>1118015744.0501001</v>
      </c>
      <c r="E17" s="97">
        <f>-11180157.44</f>
        <v>-11180157.439999999</v>
      </c>
      <c r="F17" s="97">
        <v>83131854.686000004</v>
      </c>
      <c r="G17" s="97">
        <v>3891448.2167000002</v>
      </c>
      <c r="H17" s="97">
        <v>26813768.171999998</v>
      </c>
      <c r="I17" s="97">
        <v>360549776.83999997</v>
      </c>
      <c r="J17" s="97">
        <v>451490222.8822</v>
      </c>
      <c r="K17" s="97">
        <f t="shared" si="0"/>
        <v>2032712657.4070001</v>
      </c>
      <c r="L17" s="100">
        <v>11</v>
      </c>
    </row>
    <row r="18" spans="1:12" ht="18.75" x14ac:dyDescent="0.3">
      <c r="A18" s="99">
        <v>12</v>
      </c>
      <c r="B18" s="97" t="s">
        <v>47</v>
      </c>
      <c r="C18" s="99">
        <v>18</v>
      </c>
      <c r="D18" s="97">
        <v>1481766247.3080001</v>
      </c>
      <c r="E18" s="97">
        <v>0</v>
      </c>
      <c r="F18" s="97">
        <v>110179107.052</v>
      </c>
      <c r="G18" s="97">
        <v>5157545.0985000003</v>
      </c>
      <c r="H18" s="97">
        <v>35537725.521300003</v>
      </c>
      <c r="I18" s="97">
        <v>477855962.79000002</v>
      </c>
      <c r="J18" s="97">
        <v>579693732.86249995</v>
      </c>
      <c r="K18" s="97">
        <f t="shared" si="0"/>
        <v>2690190320.6323004</v>
      </c>
      <c r="L18" s="100">
        <v>12</v>
      </c>
    </row>
    <row r="19" spans="1:12" ht="18.75" x14ac:dyDescent="0.3">
      <c r="A19" s="99">
        <v>13</v>
      </c>
      <c r="B19" s="97" t="s">
        <v>48</v>
      </c>
      <c r="C19" s="99">
        <v>16</v>
      </c>
      <c r="D19" s="97">
        <v>1176576135.6512001</v>
      </c>
      <c r="E19" s="97">
        <v>0</v>
      </c>
      <c r="F19" s="97">
        <v>87486206.572899997</v>
      </c>
      <c r="G19" s="97">
        <v>4095277.8432</v>
      </c>
      <c r="H19" s="97">
        <v>28218242.816300001</v>
      </c>
      <c r="I19" s="97">
        <v>379434963.58999997</v>
      </c>
      <c r="J19" s="97">
        <v>476954196.79960001</v>
      </c>
      <c r="K19" s="97">
        <f t="shared" si="0"/>
        <v>2152765023.2732</v>
      </c>
      <c r="L19" s="100">
        <v>13</v>
      </c>
    </row>
    <row r="20" spans="1:12" ht="18.75" x14ac:dyDescent="0.3">
      <c r="A20" s="99">
        <v>14</v>
      </c>
      <c r="B20" s="97" t="s">
        <v>49</v>
      </c>
      <c r="C20" s="99">
        <v>17</v>
      </c>
      <c r="D20" s="97">
        <v>1505496536.6866</v>
      </c>
      <c r="E20" s="97">
        <v>0</v>
      </c>
      <c r="F20" s="97">
        <v>111943610.79790001</v>
      </c>
      <c r="G20" s="97">
        <v>5240142.4971000003</v>
      </c>
      <c r="H20" s="97">
        <v>36106857.468999997</v>
      </c>
      <c r="I20" s="97">
        <v>485508762.48000002</v>
      </c>
      <c r="J20" s="97">
        <v>573524255.39189994</v>
      </c>
      <c r="K20" s="97">
        <f t="shared" si="0"/>
        <v>2717820165.3225002</v>
      </c>
      <c r="L20" s="100">
        <v>14</v>
      </c>
    </row>
    <row r="21" spans="1:12" ht="18.75" x14ac:dyDescent="0.3">
      <c r="A21" s="99">
        <v>15</v>
      </c>
      <c r="B21" s="97" t="s">
        <v>50</v>
      </c>
      <c r="C21" s="99">
        <v>11</v>
      </c>
      <c r="D21" s="97">
        <v>1031567278.4165</v>
      </c>
      <c r="E21" s="97">
        <v>0</v>
      </c>
      <c r="F21" s="97">
        <v>76703840.303100005</v>
      </c>
      <c r="G21" s="97">
        <v>3590549.2990000001</v>
      </c>
      <c r="H21" s="97">
        <v>24740443.955699999</v>
      </c>
      <c r="I21" s="97">
        <v>332670943.14999998</v>
      </c>
      <c r="J21" s="97">
        <v>380709038.93440002</v>
      </c>
      <c r="K21" s="97">
        <f t="shared" si="0"/>
        <v>1849982094.0587001</v>
      </c>
      <c r="L21" s="100">
        <v>15</v>
      </c>
    </row>
    <row r="22" spans="1:12" ht="18.75" x14ac:dyDescent="0.3">
      <c r="A22" s="99">
        <v>16</v>
      </c>
      <c r="B22" s="97" t="s">
        <v>51</v>
      </c>
      <c r="C22" s="99">
        <v>27</v>
      </c>
      <c r="D22" s="97">
        <v>2017700254.0681</v>
      </c>
      <c r="E22" s="97">
        <v>0</v>
      </c>
      <c r="F22" s="97">
        <v>150029340.11750001</v>
      </c>
      <c r="G22" s="97">
        <v>7022956.6063000001</v>
      </c>
      <c r="H22" s="97">
        <v>48391220.911799997</v>
      </c>
      <c r="I22" s="97">
        <v>650689742.25</v>
      </c>
      <c r="J22" s="97">
        <v>796114111.15830004</v>
      </c>
      <c r="K22" s="97">
        <f t="shared" si="0"/>
        <v>3669947625.1119995</v>
      </c>
      <c r="L22" s="100">
        <v>16</v>
      </c>
    </row>
    <row r="23" spans="1:12" ht="18.75" x14ac:dyDescent="0.3">
      <c r="A23" s="99">
        <v>17</v>
      </c>
      <c r="B23" s="97" t="s">
        <v>52</v>
      </c>
      <c r="C23" s="99">
        <v>27</v>
      </c>
      <c r="D23" s="97">
        <v>2119784089.8013999</v>
      </c>
      <c r="E23" s="97">
        <v>0</v>
      </c>
      <c r="F23" s="97">
        <v>157619947.5336</v>
      </c>
      <c r="G23" s="97">
        <v>7378277.1486</v>
      </c>
      <c r="H23" s="97">
        <v>50839533.755400002</v>
      </c>
      <c r="I23" s="97">
        <v>683610838.74000001</v>
      </c>
      <c r="J23" s="97">
        <v>845619837.32599998</v>
      </c>
      <c r="K23" s="97">
        <f t="shared" si="0"/>
        <v>3864852524.3050003</v>
      </c>
      <c r="L23" s="100">
        <v>17</v>
      </c>
    </row>
    <row r="24" spans="1:12" ht="18.75" x14ac:dyDescent="0.3">
      <c r="A24" s="99">
        <v>18</v>
      </c>
      <c r="B24" s="97" t="s">
        <v>53</v>
      </c>
      <c r="C24" s="99">
        <v>23</v>
      </c>
      <c r="D24" s="97">
        <v>2383897931.4154</v>
      </c>
      <c r="E24" s="97">
        <v>0</v>
      </c>
      <c r="F24" s="97">
        <v>177258556.03999999</v>
      </c>
      <c r="G24" s="97">
        <v>8297571.3028999995</v>
      </c>
      <c r="H24" s="97">
        <v>57173869.705399998</v>
      </c>
      <c r="I24" s="97">
        <v>768785119.29999995</v>
      </c>
      <c r="J24" s="97">
        <v>858428879.64629996</v>
      </c>
      <c r="K24" s="97">
        <f t="shared" si="0"/>
        <v>4253841927.4099994</v>
      </c>
      <c r="L24" s="100">
        <v>18</v>
      </c>
    </row>
    <row r="25" spans="1:12" ht="18.75" x14ac:dyDescent="0.3">
      <c r="A25" s="99">
        <v>19</v>
      </c>
      <c r="B25" s="97" t="s">
        <v>54</v>
      </c>
      <c r="C25" s="99">
        <v>44</v>
      </c>
      <c r="D25" s="97">
        <v>3795369820.5230999</v>
      </c>
      <c r="E25" s="97">
        <v>0</v>
      </c>
      <c r="F25" s="97">
        <v>282210813.28960001</v>
      </c>
      <c r="G25" s="97">
        <v>13210444.663699999</v>
      </c>
      <c r="H25" s="97">
        <v>91025700.698899999</v>
      </c>
      <c r="I25" s="97">
        <v>1223971799.22</v>
      </c>
      <c r="J25" s="97">
        <v>1598341677.2983999</v>
      </c>
      <c r="K25" s="97">
        <f t="shared" si="0"/>
        <v>7004130255.6936998</v>
      </c>
      <c r="L25" s="100">
        <v>19</v>
      </c>
    </row>
    <row r="26" spans="1:12" ht="18.75" x14ac:dyDescent="0.3">
      <c r="A26" s="99">
        <v>20</v>
      </c>
      <c r="B26" s="97" t="s">
        <v>55</v>
      </c>
      <c r="C26" s="99">
        <v>34</v>
      </c>
      <c r="D26" s="97">
        <v>2889479646.9920001</v>
      </c>
      <c r="E26" s="97">
        <v>0</v>
      </c>
      <c r="F26" s="97">
        <v>214851895.78920001</v>
      </c>
      <c r="G26" s="97">
        <v>10057336.382999999</v>
      </c>
      <c r="H26" s="97">
        <v>69299415.329500005</v>
      </c>
      <c r="I26" s="97">
        <v>931830564.5</v>
      </c>
      <c r="J26" s="97">
        <v>1068638345.4263</v>
      </c>
      <c r="K26" s="97">
        <f t="shared" si="0"/>
        <v>5184157204.4200001</v>
      </c>
      <c r="L26" s="100">
        <v>20</v>
      </c>
    </row>
    <row r="27" spans="1:12" ht="18.75" x14ac:dyDescent="0.3">
      <c r="A27" s="99">
        <v>21</v>
      </c>
      <c r="B27" s="97" t="s">
        <v>56</v>
      </c>
      <c r="C27" s="99">
        <v>21</v>
      </c>
      <c r="D27" s="97">
        <v>1823571811.5007</v>
      </c>
      <c r="E27" s="97">
        <v>0</v>
      </c>
      <c r="F27" s="97">
        <v>135594608.25999999</v>
      </c>
      <c r="G27" s="97">
        <v>6347258.8036000002</v>
      </c>
      <c r="H27" s="97">
        <v>43735369.612300001</v>
      </c>
      <c r="I27" s="97">
        <v>588085108.09000003</v>
      </c>
      <c r="J27" s="97">
        <v>638564978.47420001</v>
      </c>
      <c r="K27" s="97">
        <f t="shared" si="0"/>
        <v>3235899134.7407999</v>
      </c>
      <c r="L27" s="100">
        <v>21</v>
      </c>
    </row>
    <row r="28" spans="1:12" ht="18.75" x14ac:dyDescent="0.3">
      <c r="A28" s="99">
        <v>22</v>
      </c>
      <c r="B28" s="97" t="s">
        <v>57</v>
      </c>
      <c r="C28" s="99">
        <v>21</v>
      </c>
      <c r="D28" s="97">
        <v>1884795041.1129</v>
      </c>
      <c r="E28" s="97">
        <v>0</v>
      </c>
      <c r="F28" s="97">
        <v>140146959.74020001</v>
      </c>
      <c r="G28" s="97">
        <v>6560356.9007000001</v>
      </c>
      <c r="H28" s="97">
        <v>45203708.045199998</v>
      </c>
      <c r="I28" s="97">
        <v>607829035.57000005</v>
      </c>
      <c r="J28" s="97">
        <v>642963989.12510002</v>
      </c>
      <c r="K28" s="97">
        <f t="shared" si="0"/>
        <v>3327499090.4941006</v>
      </c>
      <c r="L28" s="100">
        <v>22</v>
      </c>
    </row>
    <row r="29" spans="1:12" ht="18.75" x14ac:dyDescent="0.3">
      <c r="A29" s="99">
        <v>23</v>
      </c>
      <c r="B29" s="97" t="s">
        <v>58</v>
      </c>
      <c r="C29" s="99">
        <v>16</v>
      </c>
      <c r="D29" s="97">
        <v>1333689914.2932999</v>
      </c>
      <c r="E29" s="97">
        <v>0</v>
      </c>
      <c r="F29" s="97">
        <v>99168653.698300004</v>
      </c>
      <c r="G29" s="97">
        <v>4642139.6712999996</v>
      </c>
      <c r="H29" s="97">
        <v>31986358.300999999</v>
      </c>
      <c r="I29" s="97">
        <v>430102709.67000002</v>
      </c>
      <c r="J29" s="97">
        <v>475280505.4156</v>
      </c>
      <c r="K29" s="97">
        <f t="shared" si="0"/>
        <v>2374870281.0495</v>
      </c>
      <c r="L29" s="100">
        <v>23</v>
      </c>
    </row>
    <row r="30" spans="1:12" ht="18.75" x14ac:dyDescent="0.3">
      <c r="A30" s="99">
        <v>24</v>
      </c>
      <c r="B30" s="97" t="s">
        <v>59</v>
      </c>
      <c r="C30" s="99">
        <v>20</v>
      </c>
      <c r="D30" s="97">
        <v>2271935685.1280999</v>
      </c>
      <c r="E30" s="97">
        <v>0</v>
      </c>
      <c r="F30" s="97">
        <v>168933423.55579999</v>
      </c>
      <c r="G30" s="97">
        <v>7907867.2350000003</v>
      </c>
      <c r="H30" s="97">
        <v>54488639.437100001</v>
      </c>
      <c r="I30" s="97">
        <v>732678326.41999996</v>
      </c>
      <c r="J30" s="97">
        <v>5354942895.7852001</v>
      </c>
      <c r="K30" s="97">
        <f t="shared" si="0"/>
        <v>8590886837.5611992</v>
      </c>
      <c r="L30" s="100">
        <v>24</v>
      </c>
    </row>
    <row r="31" spans="1:12" ht="18.75" x14ac:dyDescent="0.3">
      <c r="A31" s="99">
        <v>25</v>
      </c>
      <c r="B31" s="97" t="s">
        <v>60</v>
      </c>
      <c r="C31" s="99">
        <v>13</v>
      </c>
      <c r="D31" s="97">
        <v>1189881270.839</v>
      </c>
      <c r="E31" s="97">
        <v>0</v>
      </c>
      <c r="F31" s="97">
        <v>88475531.250200003</v>
      </c>
      <c r="G31" s="97">
        <v>4141588.6798999999</v>
      </c>
      <c r="H31" s="97">
        <v>28537344.592900001</v>
      </c>
      <c r="I31" s="97">
        <v>383725747.11000001</v>
      </c>
      <c r="J31" s="97">
        <v>392798197.43370003</v>
      </c>
      <c r="K31" s="97">
        <f t="shared" si="0"/>
        <v>2087559679.9057002</v>
      </c>
      <c r="L31" s="100">
        <v>25</v>
      </c>
    </row>
    <row r="32" spans="1:12" ht="18.75" x14ac:dyDescent="0.3">
      <c r="A32" s="99">
        <v>26</v>
      </c>
      <c r="B32" s="97" t="s">
        <v>61</v>
      </c>
      <c r="C32" s="99">
        <v>25</v>
      </c>
      <c r="D32" s="97">
        <v>2202378448.2929001</v>
      </c>
      <c r="E32" s="97">
        <v>0</v>
      </c>
      <c r="F32" s="97">
        <v>163761383.5952</v>
      </c>
      <c r="G32" s="97">
        <v>7665761.1765000001</v>
      </c>
      <c r="H32" s="97">
        <v>52820423.5528</v>
      </c>
      <c r="I32" s="97">
        <v>710246758.38999999</v>
      </c>
      <c r="J32" s="97">
        <v>763305425.77859998</v>
      </c>
      <c r="K32" s="97">
        <f t="shared" si="0"/>
        <v>3900178200.7860003</v>
      </c>
      <c r="L32" s="100">
        <v>26</v>
      </c>
    </row>
    <row r="33" spans="1:14" ht="18.75" x14ac:dyDescent="0.3">
      <c r="A33" s="99">
        <v>27</v>
      </c>
      <c r="B33" s="97" t="s">
        <v>62</v>
      </c>
      <c r="C33" s="99">
        <v>20</v>
      </c>
      <c r="D33" s="97">
        <v>1571168822.0137</v>
      </c>
      <c r="E33" s="97">
        <v>0</v>
      </c>
      <c r="F33" s="97">
        <v>116826778.9554</v>
      </c>
      <c r="G33" s="97">
        <v>5468726.3066999996</v>
      </c>
      <c r="H33" s="97">
        <v>37681899.183300003</v>
      </c>
      <c r="I33" s="97">
        <v>506687469.44</v>
      </c>
      <c r="J33" s="97">
        <v>644897320.98880005</v>
      </c>
      <c r="K33" s="97">
        <f t="shared" si="0"/>
        <v>2882731016.8878999</v>
      </c>
      <c r="L33" s="100">
        <v>27</v>
      </c>
    </row>
    <row r="34" spans="1:14" ht="18.75" x14ac:dyDescent="0.3">
      <c r="A34" s="99">
        <v>28</v>
      </c>
      <c r="B34" s="97" t="s">
        <v>63</v>
      </c>
      <c r="C34" s="99">
        <v>18</v>
      </c>
      <c r="D34" s="97">
        <v>1500565608.4238</v>
      </c>
      <c r="E34" s="97">
        <v>0</v>
      </c>
      <c r="F34" s="97">
        <v>111576963.71439999</v>
      </c>
      <c r="G34" s="97">
        <v>5222979.5440999996</v>
      </c>
      <c r="H34" s="97">
        <v>35988597.267200001</v>
      </c>
      <c r="I34" s="97">
        <v>483918583.55000001</v>
      </c>
      <c r="J34" s="97">
        <v>587888671.76129997</v>
      </c>
      <c r="K34" s="97">
        <f t="shared" si="0"/>
        <v>2725161404.2607999</v>
      </c>
      <c r="L34" s="100">
        <v>28</v>
      </c>
    </row>
    <row r="35" spans="1:14" ht="18.75" x14ac:dyDescent="0.3">
      <c r="A35" s="99">
        <v>29</v>
      </c>
      <c r="B35" s="97" t="s">
        <v>64</v>
      </c>
      <c r="C35" s="99">
        <v>30</v>
      </c>
      <c r="D35" s="97">
        <v>2032554055.7363</v>
      </c>
      <c r="E35" s="97">
        <v>0</v>
      </c>
      <c r="F35" s="97">
        <v>151133818.3761</v>
      </c>
      <c r="G35" s="97">
        <v>7074657.8459000001</v>
      </c>
      <c r="H35" s="97">
        <v>48747464.906199999</v>
      </c>
      <c r="I35" s="97">
        <v>655479956.44000006</v>
      </c>
      <c r="J35" s="97">
        <v>824953596.62230003</v>
      </c>
      <c r="K35" s="97">
        <f t="shared" si="0"/>
        <v>3719943549.9268003</v>
      </c>
      <c r="L35" s="100">
        <v>29</v>
      </c>
    </row>
    <row r="36" spans="1:14" ht="18.75" x14ac:dyDescent="0.3">
      <c r="A36" s="99">
        <v>30</v>
      </c>
      <c r="B36" s="97" t="s">
        <v>65</v>
      </c>
      <c r="C36" s="99">
        <v>33</v>
      </c>
      <c r="D36" s="97">
        <v>2563908352.6377001</v>
      </c>
      <c r="E36" s="97">
        <v>0</v>
      </c>
      <c r="F36" s="97">
        <v>190643519.76550001</v>
      </c>
      <c r="G36" s="97">
        <v>8924128.8773999996</v>
      </c>
      <c r="H36" s="97">
        <v>61491123.4903</v>
      </c>
      <c r="I36" s="97">
        <v>826836821.65999997</v>
      </c>
      <c r="J36" s="97">
        <v>1220827964.8408</v>
      </c>
      <c r="K36" s="97">
        <f t="shared" si="0"/>
        <v>4872631911.2716999</v>
      </c>
      <c r="L36" s="100">
        <v>30</v>
      </c>
    </row>
    <row r="37" spans="1:14" ht="18.75" x14ac:dyDescent="0.3">
      <c r="A37" s="99">
        <v>31</v>
      </c>
      <c r="B37" s="97" t="s">
        <v>66</v>
      </c>
      <c r="C37" s="99">
        <v>17</v>
      </c>
      <c r="D37" s="97">
        <v>1607227009.4117999</v>
      </c>
      <c r="E37" s="97">
        <v>0</v>
      </c>
      <c r="F37" s="97">
        <v>119507943.3404</v>
      </c>
      <c r="G37" s="97">
        <v>5594233.0980000002</v>
      </c>
      <c r="H37" s="97">
        <v>38546695.482000001</v>
      </c>
      <c r="I37" s="97">
        <v>518315902.66000003</v>
      </c>
      <c r="J37" s="97">
        <v>557363827.73619998</v>
      </c>
      <c r="K37" s="97">
        <f t="shared" si="0"/>
        <v>2846555611.7283998</v>
      </c>
      <c r="L37" s="100">
        <v>31</v>
      </c>
    </row>
    <row r="38" spans="1:14" ht="18.75" x14ac:dyDescent="0.3">
      <c r="A38" s="99">
        <v>32</v>
      </c>
      <c r="B38" s="97" t="s">
        <v>67</v>
      </c>
      <c r="C38" s="99">
        <v>23</v>
      </c>
      <c r="D38" s="97">
        <v>1992246977.8484001</v>
      </c>
      <c r="E38" s="97">
        <v>0</v>
      </c>
      <c r="F38" s="97">
        <v>148136720.9206</v>
      </c>
      <c r="G38" s="97">
        <v>6934362.0524000004</v>
      </c>
      <c r="H38" s="97">
        <v>47780765.959100001</v>
      </c>
      <c r="I38" s="97">
        <v>642481295.17999995</v>
      </c>
      <c r="J38" s="97">
        <v>973848347.41429996</v>
      </c>
      <c r="K38" s="97">
        <f t="shared" si="0"/>
        <v>3811428469.3747997</v>
      </c>
      <c r="L38" s="100">
        <v>32</v>
      </c>
    </row>
    <row r="39" spans="1:14" ht="18.75" x14ac:dyDescent="0.3">
      <c r="A39" s="99">
        <v>33</v>
      </c>
      <c r="B39" s="97" t="s">
        <v>68</v>
      </c>
      <c r="C39" s="99">
        <v>23</v>
      </c>
      <c r="D39" s="97">
        <v>2006501058.5810001</v>
      </c>
      <c r="E39" s="97">
        <v>0</v>
      </c>
      <c r="F39" s="97">
        <v>149196605.96610001</v>
      </c>
      <c r="G39" s="97">
        <v>6983975.8589000003</v>
      </c>
      <c r="H39" s="97">
        <v>48122626.633699998</v>
      </c>
      <c r="I39" s="97">
        <v>647078104.88999999</v>
      </c>
      <c r="J39" s="97">
        <v>706452780.69500005</v>
      </c>
      <c r="K39" s="97">
        <f t="shared" si="0"/>
        <v>3564335152.6247001</v>
      </c>
      <c r="L39" s="100">
        <v>33</v>
      </c>
    </row>
    <row r="40" spans="1:14" ht="18.75" x14ac:dyDescent="0.3">
      <c r="A40" s="99">
        <v>34</v>
      </c>
      <c r="B40" s="97" t="s">
        <v>69</v>
      </c>
      <c r="C40" s="99">
        <v>16</v>
      </c>
      <c r="D40" s="97">
        <v>1503879256.279</v>
      </c>
      <c r="E40" s="97">
        <v>0</v>
      </c>
      <c r="F40" s="97">
        <v>111823355.31829999</v>
      </c>
      <c r="G40" s="97">
        <v>5234513.2717000004</v>
      </c>
      <c r="H40" s="97">
        <v>36068069.659299999</v>
      </c>
      <c r="I40" s="97">
        <v>484987204.44999999</v>
      </c>
      <c r="J40" s="97">
        <v>472916504.33350003</v>
      </c>
      <c r="K40" s="97">
        <f t="shared" si="0"/>
        <v>2614908903.3118</v>
      </c>
      <c r="L40" s="100">
        <v>34</v>
      </c>
    </row>
    <row r="41" spans="1:14" ht="18.75" x14ac:dyDescent="0.3">
      <c r="A41" s="99">
        <v>35</v>
      </c>
      <c r="B41" s="97" t="s">
        <v>70</v>
      </c>
      <c r="C41" s="99">
        <v>17</v>
      </c>
      <c r="D41" s="97">
        <v>1512018796.1449001</v>
      </c>
      <c r="E41" s="97">
        <v>0</v>
      </c>
      <c r="F41" s="97">
        <v>112428583.86570001</v>
      </c>
      <c r="G41" s="97">
        <v>5262844.3556000004</v>
      </c>
      <c r="H41" s="97">
        <v>36263283.131099999</v>
      </c>
      <c r="I41" s="97">
        <v>487612131.06999999</v>
      </c>
      <c r="J41" s="97">
        <v>505487137.96439999</v>
      </c>
      <c r="K41" s="97">
        <f t="shared" si="0"/>
        <v>2659072776.5317001</v>
      </c>
      <c r="L41" s="100">
        <v>35</v>
      </c>
    </row>
    <row r="42" spans="1:14" ht="18.75" x14ac:dyDescent="0.3">
      <c r="A42" s="99">
        <v>36</v>
      </c>
      <c r="B42" s="97" t="s">
        <v>71</v>
      </c>
      <c r="C42" s="99">
        <v>14</v>
      </c>
      <c r="D42" s="97">
        <v>1366210057.9561999</v>
      </c>
      <c r="E42" s="97">
        <v>0</v>
      </c>
      <c r="F42" s="97">
        <v>101586741.1644</v>
      </c>
      <c r="G42" s="97">
        <v>4755331.6864999998</v>
      </c>
      <c r="H42" s="97">
        <v>32766300.441799998</v>
      </c>
      <c r="I42" s="97">
        <v>440590156.38</v>
      </c>
      <c r="J42" s="97">
        <v>493184645.50040001</v>
      </c>
      <c r="K42" s="97">
        <f t="shared" si="0"/>
        <v>2439093233.1293001</v>
      </c>
      <c r="L42" s="100">
        <v>36</v>
      </c>
    </row>
    <row r="43" spans="1:14" ht="18.75" x14ac:dyDescent="0.3">
      <c r="A43" s="99">
        <v>37</v>
      </c>
      <c r="B43" s="97" t="s">
        <v>910</v>
      </c>
      <c r="C43" s="99">
        <v>6</v>
      </c>
      <c r="D43" s="97">
        <v>603413015.42789996</v>
      </c>
      <c r="E43" s="97">
        <v>0</v>
      </c>
      <c r="F43" s="97">
        <v>44867743.035899997</v>
      </c>
      <c r="G43" s="97">
        <v>2100283.932</v>
      </c>
      <c r="H43" s="97">
        <v>14471868.3916</v>
      </c>
      <c r="I43" s="97">
        <v>194595138.05000001</v>
      </c>
      <c r="J43" s="97">
        <v>1056205486.8459001</v>
      </c>
      <c r="K43" s="97">
        <f t="shared" si="0"/>
        <v>1915653535.6833</v>
      </c>
      <c r="L43" s="100">
        <v>37</v>
      </c>
    </row>
    <row r="44" spans="1:14" ht="19.5" x14ac:dyDescent="0.35">
      <c r="A44" s="99"/>
      <c r="B44" s="101" t="s">
        <v>911</v>
      </c>
      <c r="C44" s="97"/>
      <c r="D44" s="102">
        <f>SUM(D7:D43)</f>
        <v>66410548404.99189</v>
      </c>
      <c r="E44" s="102">
        <f>SUM(E7:E43)</f>
        <v>-11180157.439999999</v>
      </c>
      <c r="F44" s="102">
        <f>SUM(F7:F43)</f>
        <v>4938062893.1167002</v>
      </c>
      <c r="G44" s="102">
        <f t="shared" ref="G44:J44" si="1">SUM(G7:G43)</f>
        <v>231153462.31909999</v>
      </c>
      <c r="H44" s="102">
        <f t="shared" si="1"/>
        <v>1592747739.5392997</v>
      </c>
      <c r="I44" s="102">
        <f t="shared" si="1"/>
        <v>21416790000.010002</v>
      </c>
      <c r="J44" s="102">
        <f t="shared" si="1"/>
        <v>30758444710.334396</v>
      </c>
      <c r="K44" s="102">
        <f>SUM(K7:K43)</f>
        <v>125336567052.87138</v>
      </c>
      <c r="L44" s="100"/>
    </row>
    <row r="45" spans="1:14" ht="18.75" x14ac:dyDescent="0.3">
      <c r="A45" s="177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</row>
    <row r="46" spans="1:14" x14ac:dyDescent="0.2">
      <c r="A46" s="178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N46" s="24"/>
    </row>
    <row r="47" spans="1:14" ht="23.25" x14ac:dyDescent="0.35">
      <c r="A47" s="171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25"/>
    </row>
    <row r="48" spans="1:14" x14ac:dyDescent="0.2">
      <c r="I48" s="24"/>
      <c r="J48" s="24"/>
    </row>
    <row r="49" spans="5:11" x14ac:dyDescent="0.2">
      <c r="K49" s="25"/>
    </row>
    <row r="50" spans="5:11" ht="18.75" x14ac:dyDescent="0.3">
      <c r="E50" s="133"/>
    </row>
    <row r="52" spans="5:11" x14ac:dyDescent="0.2">
      <c r="E52" s="25"/>
    </row>
  </sheetData>
  <mergeCells count="6">
    <mergeCell ref="A47:L47"/>
    <mergeCell ref="A1:L1"/>
    <mergeCell ref="A2:L2"/>
    <mergeCell ref="A3:L3"/>
    <mergeCell ref="A45:L45"/>
    <mergeCell ref="A46:L46"/>
  </mergeCells>
  <pageMargins left="0.11811023622047245" right="0.11811023622047245" top="0.35433070866141736" bottom="0.15748031496062992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MONTHENTRY</vt:lpstr>
      <vt:lpstr>Sum &amp; FG</vt:lpstr>
      <vt:lpstr>SG Details</vt:lpstr>
      <vt:lpstr>LGC Details</vt:lpstr>
      <vt:lpstr>Sum Sum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cp:lastPrinted>2020-08-17T11:37:05Z</cp:lastPrinted>
  <dcterms:created xsi:type="dcterms:W3CDTF">2003-11-12T08:54:16Z</dcterms:created>
  <dcterms:modified xsi:type="dcterms:W3CDTF">2020-08-25T06:23:46Z</dcterms:modified>
</cp:coreProperties>
</file>